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75" yWindow="165" windowWidth="14400" windowHeight="7620" activeTab="2"/>
  </bookViews>
  <sheets>
    <sheet name="стр.1" sheetId="1" r:id="rId1"/>
    <sheet name="стр.2" sheetId="2" r:id="rId2"/>
    <sheet name="стр.3_4" sheetId="3" r:id="rId3"/>
  </sheets>
  <externalReferences>
    <externalReference r:id="rId4"/>
  </externalReferences>
  <definedNames>
    <definedName name="FIO" localSheetId="1">стр.2!$E$16</definedName>
    <definedName name="FIO" localSheetId="2">стр.3_4!$E$27</definedName>
    <definedName name="_xlnm.Print_Area" localSheetId="1">стр.2!$A$1:$FJ$106</definedName>
    <definedName name="_xlnm.Print_Area" localSheetId="2">стр.3_4!$A$1:$FJ$44</definedName>
  </definedNames>
  <calcPr calcId="125725"/>
</workbook>
</file>

<file path=xl/calcChain.xml><?xml version="1.0" encoding="utf-8"?>
<calcChain xmlns="http://schemas.openxmlformats.org/spreadsheetml/2006/main">
  <c r="G79" i="2"/>
  <c r="L76"/>
  <c r="K76"/>
  <c r="J76"/>
  <c r="G75"/>
  <c r="J75" s="1"/>
  <c r="G74"/>
  <c r="J74" s="1"/>
  <c r="F74"/>
  <c r="E74"/>
  <c r="K74" s="1"/>
  <c r="L74" s="1"/>
  <c r="K73"/>
  <c r="L73" s="1"/>
  <c r="J73"/>
  <c r="F73"/>
  <c r="K72"/>
  <c r="L72" s="1"/>
  <c r="J72"/>
  <c r="F72"/>
  <c r="F71" s="1"/>
  <c r="F70" s="1"/>
  <c r="K71"/>
  <c r="G71"/>
  <c r="J71" s="1"/>
  <c r="E71"/>
  <c r="K70"/>
  <c r="G70"/>
  <c r="J70" s="1"/>
  <c r="E70"/>
  <c r="K69"/>
  <c r="L69" s="1"/>
  <c r="J69"/>
  <c r="F69"/>
  <c r="K68"/>
  <c r="L68" s="1"/>
  <c r="J68"/>
  <c r="F68"/>
  <c r="K67"/>
  <c r="L67" s="1"/>
  <c r="J67"/>
  <c r="F67"/>
  <c r="K66"/>
  <c r="J66"/>
  <c r="F66"/>
  <c r="L66" s="1"/>
  <c r="K65"/>
  <c r="L65" s="1"/>
  <c r="L64" s="1"/>
  <c r="G65"/>
  <c r="J65" s="1"/>
  <c r="E65"/>
  <c r="K64"/>
  <c r="G64"/>
  <c r="J64" s="1"/>
  <c r="E64"/>
  <c r="K63"/>
  <c r="L63" s="1"/>
  <c r="J63"/>
  <c r="J62"/>
  <c r="G62"/>
  <c r="L61"/>
  <c r="K61"/>
  <c r="J61"/>
  <c r="F61"/>
  <c r="J60"/>
  <c r="G60"/>
  <c r="F60"/>
  <c r="E60"/>
  <c r="K60" s="1"/>
  <c r="L60" s="1"/>
  <c r="J59"/>
  <c r="G59"/>
  <c r="F59"/>
  <c r="E59"/>
  <c r="K59" s="1"/>
  <c r="L59" s="1"/>
  <c r="K58"/>
  <c r="J58"/>
  <c r="L58" s="1"/>
  <c r="F58"/>
  <c r="J56"/>
  <c r="K56" s="1"/>
  <c r="F56"/>
  <c r="L55"/>
  <c r="K55"/>
  <c r="J55"/>
  <c r="F55"/>
  <c r="J54"/>
  <c r="G54"/>
  <c r="F54"/>
  <c r="E54"/>
  <c r="L53"/>
  <c r="K53"/>
  <c r="K52"/>
  <c r="F52"/>
  <c r="F50" s="1"/>
  <c r="G50"/>
  <c r="J50" s="1"/>
  <c r="E50"/>
  <c r="K48"/>
  <c r="L48" s="1"/>
  <c r="J48"/>
  <c r="F48"/>
  <c r="K45"/>
  <c r="L45" s="1"/>
  <c r="J45"/>
  <c r="F45"/>
  <c r="F44" s="1"/>
  <c r="F42" s="1"/>
  <c r="K44"/>
  <c r="L44" s="1"/>
  <c r="L42" s="1"/>
  <c r="G44"/>
  <c r="J44" s="1"/>
  <c r="J42" s="1"/>
  <c r="E44"/>
  <c r="K42"/>
  <c r="G42"/>
  <c r="E42"/>
  <c r="K41"/>
  <c r="L41" s="1"/>
  <c r="J41"/>
  <c r="J40"/>
  <c r="G40"/>
  <c r="F40"/>
  <c r="F39" s="1"/>
  <c r="E40"/>
  <c r="K40" s="1"/>
  <c r="L40" s="1"/>
  <c r="J39"/>
  <c r="G39"/>
  <c r="E39"/>
  <c r="K39" s="1"/>
  <c r="L39" s="1"/>
  <c r="F38"/>
  <c r="F37"/>
  <c r="J36"/>
  <c r="K36" s="1"/>
  <c r="L36" s="1"/>
  <c r="F36"/>
  <c r="J35"/>
  <c r="K35" s="1"/>
  <c r="F35"/>
  <c r="J34"/>
  <c r="G34"/>
  <c r="F34"/>
  <c r="E34"/>
  <c r="J33"/>
  <c r="G33"/>
  <c r="F33"/>
  <c r="E33"/>
  <c r="L32"/>
  <c r="K32"/>
  <c r="J32"/>
  <c r="F32"/>
  <c r="L31"/>
  <c r="K31"/>
  <c r="J31"/>
  <c r="F31"/>
  <c r="L30"/>
  <c r="K30"/>
  <c r="J30"/>
  <c r="F30"/>
  <c r="K29"/>
  <c r="J29"/>
  <c r="L29" s="1"/>
  <c r="F29"/>
  <c r="L28"/>
  <c r="K28"/>
  <c r="J28"/>
  <c r="K25"/>
  <c r="L25" s="1"/>
  <c r="G25"/>
  <c r="J25" s="1"/>
  <c r="E25"/>
  <c r="F25" s="1"/>
  <c r="J24"/>
  <c r="J23"/>
  <c r="F23"/>
  <c r="J22"/>
  <c r="F22"/>
  <c r="L21"/>
  <c r="K21"/>
  <c r="J21"/>
  <c r="F21"/>
  <c r="L20"/>
  <c r="K20"/>
  <c r="J20"/>
  <c r="I20"/>
  <c r="F20"/>
  <c r="K19"/>
  <c r="J19"/>
  <c r="F19"/>
  <c r="L19" s="1"/>
  <c r="K18"/>
  <c r="L18" s="1"/>
  <c r="J18"/>
  <c r="I18"/>
  <c r="F18"/>
  <c r="K17"/>
  <c r="J17"/>
  <c r="I17"/>
  <c r="F17"/>
  <c r="L17" s="1"/>
  <c r="G16"/>
  <c r="J16" s="1"/>
  <c r="E16"/>
  <c r="F16" s="1"/>
  <c r="G15"/>
  <c r="J15" s="1"/>
  <c r="E15"/>
  <c r="K15" s="1"/>
  <c r="L15" s="1"/>
  <c r="G13"/>
  <c r="E13"/>
  <c r="F13" s="1"/>
  <c r="CF21" i="1"/>
  <c r="CF53"/>
  <c r="EJ53" s="1"/>
  <c r="BJ53"/>
  <c r="FA57"/>
  <c r="EJ57"/>
  <c r="CF48"/>
  <c r="EJ59"/>
  <c r="FA59"/>
  <c r="EJ21"/>
  <c r="BJ48"/>
  <c r="CF27"/>
  <c r="FA30"/>
  <c r="DS17"/>
  <c r="FA50"/>
  <c r="EJ50"/>
  <c r="FA49"/>
  <c r="EJ49"/>
  <c r="CF41"/>
  <c r="EJ41" s="1"/>
  <c r="CF36"/>
  <c r="EJ36" s="1"/>
  <c r="FA45"/>
  <c r="EJ45"/>
  <c r="FA40"/>
  <c r="EJ40"/>
  <c r="EJ48"/>
  <c r="EJ25"/>
  <c r="EJ23"/>
  <c r="CF26"/>
  <c r="EJ26" s="1"/>
  <c r="CF32"/>
  <c r="EJ32" s="1"/>
  <c r="CF46"/>
  <c r="EJ46" s="1"/>
  <c r="BJ46"/>
  <c r="BJ41"/>
  <c r="BJ36"/>
  <c r="BJ32"/>
  <c r="BJ27"/>
  <c r="BJ21"/>
  <c r="FA58"/>
  <c r="FA56"/>
  <c r="FA55"/>
  <c r="FA54"/>
  <c r="FA52"/>
  <c r="FA51"/>
  <c r="FA47"/>
  <c r="FA44"/>
  <c r="FA43"/>
  <c r="FA42"/>
  <c r="FA39"/>
  <c r="FA38"/>
  <c r="FA37"/>
  <c r="FA34"/>
  <c r="FA33"/>
  <c r="FA29"/>
  <c r="FA28"/>
  <c r="FA24"/>
  <c r="EJ58"/>
  <c r="EJ56"/>
  <c r="EJ55"/>
  <c r="EJ54"/>
  <c r="EJ52"/>
  <c r="EJ51"/>
  <c r="EJ47"/>
  <c r="EJ44"/>
  <c r="EJ43"/>
  <c r="EJ42"/>
  <c r="EJ39"/>
  <c r="EJ38"/>
  <c r="EJ37"/>
  <c r="EJ34"/>
  <c r="EJ33"/>
  <c r="EJ28"/>
  <c r="EJ24"/>
  <c r="EJ22"/>
  <c r="K54" i="2" l="1"/>
  <c r="K50" s="1"/>
  <c r="L50" s="1"/>
  <c r="L54" s="1"/>
  <c r="L56"/>
  <c r="K34"/>
  <c r="L35"/>
  <c r="J13"/>
  <c r="L71"/>
  <c r="L70" s="1"/>
  <c r="K13"/>
  <c r="L13" s="1"/>
  <c r="K16"/>
  <c r="L16" s="1"/>
  <c r="L52"/>
  <c r="K75"/>
  <c r="L75" s="1"/>
  <c r="F15"/>
  <c r="K62"/>
  <c r="L62" s="1"/>
  <c r="F65"/>
  <c r="F64" s="1"/>
  <c r="FA27" i="1"/>
  <c r="FA46"/>
  <c r="EJ27"/>
  <c r="FA36"/>
  <c r="BJ26"/>
  <c r="BJ35"/>
  <c r="BJ31" s="1"/>
  <c r="FA48"/>
  <c r="FA21"/>
  <c r="FA53"/>
  <c r="FA32"/>
  <c r="FA41"/>
  <c r="CF35"/>
  <c r="K33" i="2" l="1"/>
  <c r="L34"/>
  <c r="L33" s="1"/>
  <c r="FA26" i="1"/>
  <c r="BJ20"/>
  <c r="BJ19" s="1"/>
  <c r="BJ17" s="1"/>
  <c r="CF31"/>
  <c r="CF20" s="1"/>
  <c r="EJ35"/>
  <c r="FA35"/>
  <c r="EJ31" l="1"/>
  <c r="FA31"/>
  <c r="FA20" l="1"/>
  <c r="EJ20"/>
  <c r="CF19"/>
  <c r="CF17" s="1"/>
  <c r="EJ17" l="1"/>
  <c r="FA17"/>
  <c r="EJ19"/>
  <c r="FA19"/>
</calcChain>
</file>

<file path=xl/sharedStrings.xml><?xml version="1.0" encoding="utf-8"?>
<sst xmlns="http://schemas.openxmlformats.org/spreadsheetml/2006/main" count="540" uniqueCount="265">
  <si>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</si>
  <si>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</si>
  <si>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</si>
  <si>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</si>
  <si>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</si>
  <si>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</si>
  <si>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</si>
  <si>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</si>
  <si>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</si>
  <si>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</si>
  <si>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</si>
  <si>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</si>
  <si>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</si>
  <si>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</si>
  <si>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</si>
  <si>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</si>
  <si>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</si>
  <si>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</si>
  <si>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</si>
  <si>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</si>
  <si>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</si>
  <si>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Лимиты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</si>
  <si>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</si>
  <si>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</si>
  <si>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</si>
  <si>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</si>
  <si>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</si>
  <si>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</si>
  <si>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</si>
  <si>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</si>
  <si>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</si>
  <si>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</si>
  <si>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</si>
  <si>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</si>
  <si>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</si>
  <si>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</si>
  <si>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</si>
  <si>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</si>
  <si>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</si>
  <si>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</si>
  <si>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</si>
  <si>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</si>
  <si>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</si>
  <si>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</si>
  <si>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</si>
  <si>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уменьшение остатков по внутренним расчетам</t>
  </si>
  <si>
    <t>уменьшение счетов расчетов (кредитовый остаток счета 130405000)</t>
  </si>
  <si>
    <t>Утвержденные бюджетные
назначения</t>
  </si>
  <si>
    <t>НДФЛ</t>
  </si>
  <si>
    <t>Единый с/х налог</t>
  </si>
  <si>
    <t>182 1 06 01030 10 0000 110</t>
  </si>
  <si>
    <t>182 1 06 01030 10 1000 110</t>
  </si>
  <si>
    <t>Государственная пошлина</t>
  </si>
  <si>
    <t>-</t>
  </si>
  <si>
    <t>Благоустройство</t>
  </si>
  <si>
    <t>в том числе</t>
  </si>
  <si>
    <t xml:space="preserve">ГЛАВНОГО РАСПОРЯДИТЕЛЯ, РАСПОРЯДИТЕЛЯ, ПОЛУЧАТЕЛЯ БЮДЖЕТНЫХ СРЕДСТВ </t>
  </si>
  <si>
    <t>ГЛАВНОГО АДМИНИСТРАТОРА, АДМИНИСТРАТОРА ИСТОЧНИКОВ ФИНАНСИРОВАНИЯ ДЕФИЦИТА БЮДЖЕТА</t>
  </si>
  <si>
    <t>ГЛАВНОГО АДМИНИСТРАТОРА, АДМИНИСТРАТОРА ДОХОДОВ БЮДЖЕТА</t>
  </si>
  <si>
    <t>04226221</t>
  </si>
  <si>
    <t>60211835000</t>
  </si>
  <si>
    <t>Администрация Кружилинского сельского поселения Шолоховского района</t>
  </si>
  <si>
    <t>X</t>
  </si>
  <si>
    <t>000 1 00 0000 00 0000 000</t>
  </si>
  <si>
    <t>182 1 01 02000 01 0000 110</t>
  </si>
  <si>
    <t>182 1 01 0201001 1000 110</t>
  </si>
  <si>
    <t>182 1 05 03000 01 0000 110</t>
  </si>
  <si>
    <t>182 1 05 03010 01 1000 110</t>
  </si>
  <si>
    <t>Налог на имущество физ.лиц</t>
  </si>
  <si>
    <t xml:space="preserve">Земельный налог </t>
  </si>
  <si>
    <t>182 1 06 06000 00 0000 110</t>
  </si>
  <si>
    <t>182 1 08 00000 00 0000 110</t>
  </si>
  <si>
    <t>Штрафы</t>
  </si>
  <si>
    <t>Невыясненные поступления</t>
  </si>
  <si>
    <t>951 1 17 01050 10 0000 180</t>
  </si>
  <si>
    <t>Безвозмездные поступления</t>
  </si>
  <si>
    <t>951 2 02 0000 00 0000 000</t>
  </si>
  <si>
    <t>Дотация</t>
  </si>
  <si>
    <t>Субвенции</t>
  </si>
  <si>
    <t>Прочие субвенции</t>
  </si>
  <si>
    <t>Главный распорядитель, распорядитель,получатель бюджетных средств,</t>
  </si>
  <si>
    <t>главный администратор,администратор доходов бюджета,</t>
  </si>
  <si>
    <t>главный администратор,администратор источников,</t>
  </si>
  <si>
    <t>финансирования дефицита бюджета</t>
  </si>
  <si>
    <t>Налоговые и неналоговые доходы</t>
  </si>
  <si>
    <t>Налоговые  доходы</t>
  </si>
  <si>
    <t>000 1 00 0000 00 0000 110</t>
  </si>
  <si>
    <t>182 1 05 00000 00 0000 110</t>
  </si>
  <si>
    <t>Налоги на совокупный доход</t>
  </si>
  <si>
    <t>182 1 06 06033 00 1000 110</t>
  </si>
  <si>
    <t>182 1 06 06033 10 1000 110</t>
  </si>
  <si>
    <t>182 1 06 06033 10 3000 110</t>
  </si>
  <si>
    <t>182 1 06 06033 10 2100 110</t>
  </si>
  <si>
    <t>182 1 06 06043 00 1000 110</t>
  </si>
  <si>
    <t>182 1 06 06043 10 1000 110</t>
  </si>
  <si>
    <t>182 1 06 06043 10 2100 110</t>
  </si>
  <si>
    <t>182 1 06 06043 10 3000 110</t>
  </si>
  <si>
    <t>182 1 08 04020 01 1000 110</t>
  </si>
  <si>
    <t>Неналоговые доходы</t>
  </si>
  <si>
    <t>000 1 00 00000 00 0000 000</t>
  </si>
  <si>
    <t>857 1 16 51040 02 0000 140</t>
  </si>
  <si>
    <t>НАЛОГ НА ИМУЩЕСТВО</t>
  </si>
  <si>
    <t>182 1 06 00000 00 0000 110</t>
  </si>
  <si>
    <t>182 1 06 01030 10 2100 110</t>
  </si>
  <si>
    <t>182 1 01 0201001 2100 110</t>
  </si>
  <si>
    <t>Фонд оплаты труда государственных (муниципальных) органов</t>
  </si>
  <si>
    <t>182 1 06 06033 10 4000 110</t>
  </si>
  <si>
    <t>182 1 06 06043 10 4000 110</t>
  </si>
  <si>
    <t xml:space="preserve">                             Бюджет Кружилинского сельского поселения Шолоховского района</t>
  </si>
  <si>
    <t>Доходы от продажи осн.средств</t>
  </si>
  <si>
    <t>951 1 14 02052 10 0000 410</t>
  </si>
  <si>
    <t>Доходы от продажи зем участков</t>
  </si>
  <si>
    <t>951 1 14 06045 10 0000 430</t>
  </si>
  <si>
    <t>182 1 05 03010 01 2100 110</t>
  </si>
  <si>
    <t>182 1 05 03010 01 3000 110</t>
  </si>
  <si>
    <t>182 1 01 0201001 3000 110</t>
  </si>
  <si>
    <t>951 2 02 15001 10 0000 151</t>
  </si>
  <si>
    <t>951 2 02 35118 10 0000 151</t>
  </si>
  <si>
    <t>951 2 02 30024 10 0000 151</t>
  </si>
  <si>
    <t>951 2 02 40014 10 0000 151</t>
  </si>
  <si>
    <t>951 2 02 49999 10 0000 151</t>
  </si>
  <si>
    <t xml:space="preserve"> Межбюджетные трансферты</t>
  </si>
  <si>
    <t>Прочие межбюджетные трансферты</t>
  </si>
  <si>
    <t>Прочие субсидии</t>
  </si>
  <si>
    <t>951 2 02 29999 10 0000 151</t>
  </si>
  <si>
    <t>182 1 01 0202001 3000 110</t>
  </si>
  <si>
    <t>июня</t>
  </si>
  <si>
    <t>01.06.2018</t>
  </si>
  <si>
    <t xml:space="preserve">                          2. Расходы бюджета</t>
  </si>
  <si>
    <t>Форма 0503127  с.2</t>
  </si>
  <si>
    <t xml:space="preserve"> Наименование показателя</t>
  </si>
  <si>
    <t>Код строки</t>
  </si>
  <si>
    <t>Код расхода по бюджетной классификации</t>
  </si>
  <si>
    <t xml:space="preserve">         Исполнено</t>
  </si>
  <si>
    <t xml:space="preserve"> Неисполненные назначения</t>
  </si>
  <si>
    <t>через финансовые органы</t>
  </si>
  <si>
    <t>через банковские счета</t>
  </si>
  <si>
    <t>некассовые операции</t>
  </si>
  <si>
    <t>по ассигнованиям</t>
  </si>
  <si>
    <t>по лимитам бюджетных обязательств</t>
  </si>
  <si>
    <t>4</t>
  </si>
  <si>
    <t>5</t>
  </si>
  <si>
    <t>6</t>
  </si>
  <si>
    <t>7</t>
  </si>
  <si>
    <t>8</t>
  </si>
  <si>
    <t>9</t>
  </si>
  <si>
    <t>10</t>
  </si>
  <si>
    <t>11</t>
  </si>
  <si>
    <t>Расходы бюджета - всего</t>
  </si>
  <si>
    <t>x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</si>
  <si>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</si>
  <si>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</si>
  <si>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</si>
  <si>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</si>
  <si>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</si>
  <si>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951 0104 1010025190 244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</si>
  <si>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</si>
  <si>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</si>
  <si>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</si>
  <si>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</si>
  <si>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</si>
  <si>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951 0104 1220000190 122</t>
  </si>
  <si>
    <t>951 0104 1220000190 244</t>
  </si>
  <si>
    <t>951 0104 1220072390 244</t>
  </si>
  <si>
    <t>951 0104 1220099990 122</t>
  </si>
  <si>
    <t>Другие общегосударственные вопросы</t>
  </si>
  <si>
    <t>951 0113 0000000000 000</t>
  </si>
  <si>
    <t>951 0113 1220099990 122</t>
  </si>
  <si>
    <t>951 0113 1220099990 244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</si>
  <si>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</si>
  <si>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</si>
  <si>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</si>
  <si>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</si>
  <si>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</si>
  <si>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</si>
  <si>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</si>
  <si>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</si>
  <si>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</si>
  <si>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</si>
  <si>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</si>
  <si>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</si>
  <si>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</si>
  <si>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</si>
  <si>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</si>
  <si>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</si>
  <si>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951 0309 0910025170 244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</si>
  <si>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</si>
  <si>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</si>
  <si>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</si>
  <si>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</si>
  <si>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951 0409 0610085130 244</t>
  </si>
  <si>
    <t>951 0409 06100S3510 244</t>
  </si>
  <si>
    <t>ЖИЛИЩНО-КОММУНАЛЬНОЕ ХОЗЯЙСТВО</t>
  </si>
  <si>
    <t>951 0500 0000000000 000</t>
  </si>
  <si>
    <t xml:space="preserve">Расходы на разработку схемы газопровода </t>
  </si>
  <si>
    <t>951 0502 0520025260 000</t>
  </si>
  <si>
    <t>951 0502 0520025260 244</t>
  </si>
  <si>
    <t>397</t>
  </si>
  <si>
    <t>951 0503 0000000000 000</t>
  </si>
  <si>
    <t>951 0503 0510025040 244</t>
  </si>
  <si>
    <t>951 0503 0510025050 244</t>
  </si>
  <si>
    <t>951 0503 0510025090 244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</si>
  <si>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</si>
  <si>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</si>
  <si>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</si>
  <si>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</si>
  <si>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951 0705 1210025230 244</t>
  </si>
  <si>
    <t>Молодежная политика</t>
  </si>
  <si>
    <t>951 0707 0000000000 000</t>
  </si>
  <si>
    <t>951 0707 0410025030 244</t>
  </si>
  <si>
    <t>КУЛЬТУРА, КИНЕМАТОГРАФИЯ</t>
  </si>
  <si>
    <t>951 0800 0000000000 000</t>
  </si>
  <si>
    <t>Культура</t>
  </si>
  <si>
    <t>951 0801 0000000000 000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</si>
  <si>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</si>
  <si>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951 0801 0210000590 611</t>
  </si>
  <si>
    <t>Закупка товаров, работ и услуг в целях капитального ремонта государственного имущества</t>
  </si>
  <si>
    <t>951 0801 02100S3320 243</t>
  </si>
  <si>
    <t>Расходы для частичной компенсации в дополнительных расходах на повышение оплаты труда отдельных категорий работников бюджетной сферы</t>
  </si>
  <si>
    <t>951 0801 02100S3850 611</t>
  </si>
  <si>
    <t xml:space="preserve">Субсидии бюджетным учреждениям на иные цели </t>
  </si>
  <si>
    <t>951 0801 02100S4220 612</t>
  </si>
  <si>
    <t>СОЦИАЛЬНАЯ ПОЛИТИКА</t>
  </si>
  <si>
    <t>951 1000 0000000000 000</t>
  </si>
  <si>
    <t>Пенсионное обеспечение</t>
  </si>
  <si>
    <t>951 1001 0000000000 000</t>
  </si>
  <si>
    <t>Прочая закупка товаров, работ и услуг для обеспечения государственных (муниципальных) нужд ,услуги по зачислению денежных средств на карточки физ.лиц</t>
  </si>
  <si>
    <t>951 1001 0110025010 244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</si>
  <si>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</si>
  <si>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</si>
  <si>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ФИЗИЧЕСКАЯ КУЛЬТУРА И СПОРТ</t>
  </si>
  <si>
    <t>951 1100 0000000000 000</t>
  </si>
  <si>
    <t>Массовый спорт</t>
  </si>
  <si>
    <t>951 1102 0000000000 000</t>
  </si>
  <si>
    <t>951 1102 0310025020 244</t>
  </si>
  <si>
    <t>Результат исполнения бюджета (дефицит "-" , профицит "+")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</si>
  <si>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</si>
  <si>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</si>
  <si>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</si>
  <si>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</si>
  <si>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</si>
  <si>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Получение бюджетных кредитов полученных от других бюджетовбюджетной системы РФ</t>
  </si>
  <si>
    <t>951 01030100100000710</t>
  </si>
  <si>
    <t>Погашение бюджетных кредитов полученных от других бюджетовбюджетной системы РФ</t>
  </si>
  <si>
    <t>951 01030100100000810</t>
  </si>
  <si>
    <t>Источники внешнего финансирования бюджета</t>
  </si>
  <si>
    <t>увеличение остатков средств, всего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</si>
  <si>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</si>
  <si>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</si>
  <si>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</si>
  <si>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</si>
  <si>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</si>
  <si>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</si>
  <si>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</si>
  <si>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</si>
  <si>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изменение остатков по расчетам с органами, организующими исполнение бюджета (стр.811 + 812)</t>
  </si>
  <si>
    <t>из них:
увеличение счетов расчетов (дебетовый остаток счета 121002000)</t>
  </si>
  <si>
    <t>Изменение остатков по внутренним расчетам (стр.821 + стр. 822)</t>
  </si>
  <si>
    <t>в том числе:
увеличение остатков по внутренним расчетам</t>
  </si>
  <si>
    <t>Руководитель                                      И.А.Похлебкина</t>
  </si>
  <si>
    <t>Главный бухгалтер                             Н.Ф.Максаева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</si>
  <si>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</si>
  <si>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951 0203 1220051180 121(18-365)</t>
  </si>
  <si>
    <t>951 0203 1220051180 129 (18-365)</t>
  </si>
  <si>
    <t>04    июня  2018 г.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</si>
</sst>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5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9"/>
      <name val="Arial Cyr"/>
    </font>
    <font>
      <b/>
      <sz val="10"/>
      <name val="Arial Cyr"/>
    </font>
    <font>
      <sz val="9"/>
      <name val="Arial Cyr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Border="0" applyProtection="0"/>
  </cellStyleXfs>
  <cellXfs count="2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/>
    <xf numFmtId="49" fontId="7" fillId="0" borderId="0" xfId="0" applyNumberFormat="1" applyFont="1" applyBorder="1" applyAlignment="1" applyProtection="1">
      <alignment horizontal="centerContinuous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49" fontId="8" fillId="0" borderId="0" xfId="0" applyNumberFormat="1" applyFont="1" applyBorder="1" applyAlignment="1" applyProtection="1"/>
    <xf numFmtId="0" fontId="7" fillId="0" borderId="39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49" fontId="7" fillId="0" borderId="35" xfId="0" applyNumberFormat="1" applyFont="1" applyBorder="1" applyAlignment="1" applyProtection="1">
      <alignment horizontal="center" vertical="center"/>
    </xf>
    <xf numFmtId="49" fontId="7" fillId="0" borderId="23" xfId="0" applyNumberFormat="1" applyFont="1" applyBorder="1" applyAlignment="1" applyProtection="1">
      <alignment horizontal="center" vertical="center"/>
    </xf>
    <xf numFmtId="49" fontId="7" fillId="0" borderId="40" xfId="0" applyNumberFormat="1" applyFont="1" applyBorder="1" applyAlignment="1" applyProtection="1">
      <alignment horizontal="center" vertical="center"/>
    </xf>
    <xf numFmtId="49" fontId="7" fillId="0" borderId="36" xfId="0" applyNumberFormat="1" applyFont="1" applyBorder="1" applyAlignment="1" applyProtection="1">
      <alignment horizontal="center" vertical="center"/>
    </xf>
    <xf numFmtId="49" fontId="9" fillId="0" borderId="3" xfId="0" applyNumberFormat="1" applyFont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" fontId="10" fillId="0" borderId="3" xfId="0" applyNumberFormat="1" applyFont="1" applyBorder="1" applyAlignment="1" applyProtection="1">
      <alignment horizontal="right" vertical="center"/>
    </xf>
    <xf numFmtId="49" fontId="11" fillId="0" borderId="3" xfId="0" applyNumberFormat="1" applyFont="1" applyBorder="1" applyAlignment="1" applyProtection="1">
      <alignment horizontal="left" vertical="center" wrapText="1"/>
    </xf>
    <xf numFmtId="49" fontId="11" fillId="0" borderId="3" xfId="0" applyNumberFormat="1" applyFont="1" applyBorder="1" applyAlignment="1" applyProtection="1">
      <alignment horizontal="center" vertical="center" wrapText="1"/>
    </xf>
    <xf numFmtId="4" fontId="8" fillId="0" borderId="3" xfId="0" applyNumberFormat="1" applyFont="1" applyBorder="1" applyAlignment="1" applyProtection="1">
      <alignment horizontal="right" vertical="center"/>
    </xf>
    <xf numFmtId="4" fontId="5" fillId="0" borderId="3" xfId="0" applyNumberFormat="1" applyFont="1" applyBorder="1" applyAlignment="1" applyProtection="1">
      <alignment horizontal="right" vertical="center"/>
    </xf>
    <xf numFmtId="4" fontId="12" fillId="0" borderId="3" xfId="0" applyNumberFormat="1" applyFont="1" applyBorder="1" applyAlignment="1" applyProtection="1">
      <alignment horizontal="right" vertical="center"/>
    </xf>
    <xf numFmtId="49" fontId="10" fillId="0" borderId="5" xfId="0" applyNumberFormat="1" applyFont="1" applyBorder="1" applyAlignment="1" applyProtection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</xf>
    <xf numFmtId="0" fontId="13" fillId="0" borderId="0" xfId="0" applyFont="1"/>
    <xf numFmtId="49" fontId="8" fillId="0" borderId="0" xfId="0" applyNumberFormat="1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49" fontId="8" fillId="0" borderId="35" xfId="0" applyNumberFormat="1" applyFont="1" applyBorder="1" applyAlignment="1" applyProtection="1">
      <alignment horizontal="center" vertical="center"/>
    </xf>
    <xf numFmtId="49" fontId="8" fillId="0" borderId="23" xfId="0" applyNumberFormat="1" applyFont="1" applyBorder="1" applyAlignment="1" applyProtection="1">
      <alignment horizontal="center" vertical="center"/>
    </xf>
    <xf numFmtId="49" fontId="8" fillId="0" borderId="36" xfId="0" applyNumberFormat="1" applyFont="1" applyBorder="1" applyAlignment="1" applyProtection="1">
      <alignment horizontal="center" vertical="center"/>
    </xf>
    <xf numFmtId="49" fontId="10" fillId="0" borderId="3" xfId="0" applyNumberFormat="1" applyFont="1" applyBorder="1" applyAlignment="1" applyProtection="1">
      <alignment horizontal="left" vertical="center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4" fontId="8" fillId="0" borderId="0" xfId="0" applyNumberFormat="1" applyFont="1" applyBorder="1" applyAlignment="1" applyProtection="1">
      <alignment horizontal="right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8" fillId="0" borderId="41" xfId="0" applyFont="1" applyBorder="1" applyAlignment="1" applyProtection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</xf>
    <xf numFmtId="0" fontId="8" fillId="0" borderId="52" xfId="0" applyFont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43" xfId="0" applyFont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9" fontId="8" fillId="0" borderId="48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28" xfId="0" applyNumberFormat="1" applyFont="1" applyBorder="1" applyAlignment="1" applyProtection="1">
      <alignment horizontal="center" vertical="top"/>
    </xf>
    <xf numFmtId="49" fontId="8" fillId="0" borderId="12" xfId="0" applyNumberFormat="1" applyFont="1" applyBorder="1" applyAlignment="1" applyProtection="1">
      <alignment horizontal="center" vertical="top"/>
    </xf>
    <xf numFmtId="49" fontId="8" fillId="0" borderId="29" xfId="0" applyNumberFormat="1" applyFont="1" applyBorder="1" applyAlignment="1" applyProtection="1">
      <alignment horizontal="center" vertical="top"/>
    </xf>
    <xf numFmtId="49" fontId="8" fillId="0" borderId="54" xfId="0" applyNumberFormat="1" applyFont="1" applyBorder="1" applyAlignment="1" applyProtection="1">
      <alignment horizontal="center" vertical="center" wrapText="1"/>
    </xf>
    <xf numFmtId="49" fontId="8" fillId="0" borderId="51" xfId="0" applyNumberFormat="1" applyFont="1" applyBorder="1" applyAlignment="1" applyProtection="1">
      <alignment horizontal="center" vertical="center" wrapText="1"/>
    </xf>
    <xf numFmtId="49" fontId="8" fillId="0" borderId="53" xfId="0" applyNumberFormat="1" applyFont="1" applyBorder="1" applyAlignment="1" applyProtection="1">
      <alignment horizontal="center" vertical="center" wrapText="1"/>
    </xf>
    <xf numFmtId="49" fontId="8" fillId="0" borderId="37" xfId="0" applyNumberFormat="1" applyFont="1" applyBorder="1" applyAlignment="1" applyProtection="1">
      <alignment horizontal="center" vertical="center" wrapText="1"/>
    </xf>
    <xf numFmtId="49" fontId="8" fillId="0" borderId="37" xfId="0" applyNumberFormat="1" applyFont="1" applyBorder="1" applyAlignment="1" applyProtection="1">
      <alignment horizontal="center" vertical="center"/>
    </xf>
    <xf numFmtId="49" fontId="8" fillId="0" borderId="48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top"/>
    </xf>
    <xf numFmtId="0" fontId="1" fillId="0" borderId="4" xfId="0" applyFont="1" applyBorder="1"/>
    <xf numFmtId="49" fontId="1" fillId="0" borderId="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3" fillId="0" borderId="4" xfId="0" applyFont="1" applyBorder="1"/>
    <xf numFmtId="2" fontId="1" fillId="0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3" fillId="0" borderId="17" xfId="0" applyFont="1" applyFill="1" applyBorder="1"/>
    <xf numFmtId="0" fontId="1" fillId="0" borderId="0" xfId="0" applyFont="1" applyAlignment="1">
      <alignment horizontal="right"/>
    </xf>
    <xf numFmtId="2" fontId="3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/>
    <xf numFmtId="2" fontId="1" fillId="0" borderId="19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/>
    <xf numFmtId="49" fontId="3" fillId="0" borderId="2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3" fillId="0" borderId="4" xfId="0" applyFont="1" applyFill="1" applyBorder="1"/>
    <xf numFmtId="49" fontId="3" fillId="0" borderId="7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49" fontId="10" fillId="0" borderId="5" xfId="0" applyNumberFormat="1" applyFont="1" applyBorder="1" applyAlignment="1" applyProtection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49" fontId="12" fillId="0" borderId="5" xfId="0" applyNumberFormat="1" applyFont="1" applyBorder="1" applyAlignment="1" applyProtection="1">
      <alignment horizontal="center" vertical="center"/>
    </xf>
    <xf numFmtId="49" fontId="12" fillId="0" borderId="2" xfId="0" applyNumberFormat="1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center" vertical="center" wrapText="1"/>
    </xf>
    <xf numFmtId="0" fontId="7" fillId="0" borderId="50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49" fontId="7" fillId="0" borderId="42" xfId="0" applyNumberFormat="1" applyFont="1" applyBorder="1" applyAlignment="1" applyProtection="1">
      <alignment horizontal="center" vertical="center" wrapText="1"/>
    </xf>
    <xf numFmtId="49" fontId="7" fillId="0" borderId="48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43" xfId="0" applyNumberFormat="1" applyFont="1" applyBorder="1" applyAlignment="1" applyProtection="1">
      <alignment horizontal="center" vertical="center"/>
    </xf>
    <xf numFmtId="49" fontId="7" fillId="0" borderId="45" xfId="0" applyNumberFormat="1" applyFont="1" applyBorder="1" applyAlignment="1" applyProtection="1">
      <alignment horizontal="center" vertical="center"/>
    </xf>
    <xf numFmtId="49" fontId="7" fillId="0" borderId="44" xfId="0" applyNumberFormat="1" applyFont="1" applyBorder="1" applyAlignment="1" applyProtection="1">
      <alignment horizontal="center" vertical="center"/>
    </xf>
    <xf numFmtId="49" fontId="7" fillId="0" borderId="24" xfId="0" applyNumberFormat="1" applyFont="1" applyBorder="1" applyAlignment="1" applyProtection="1">
      <alignment horizontal="center" vertical="center"/>
    </xf>
    <xf numFmtId="49" fontId="7" fillId="0" borderId="17" xfId="0" applyNumberFormat="1" applyFont="1" applyBorder="1" applyAlignment="1" applyProtection="1">
      <alignment horizontal="center" vertical="center"/>
    </xf>
    <xf numFmtId="49" fontId="7" fillId="0" borderId="25" xfId="0" applyNumberFormat="1" applyFont="1" applyBorder="1" applyAlignment="1" applyProtection="1">
      <alignment horizontal="center" vertical="center"/>
    </xf>
    <xf numFmtId="49" fontId="7" fillId="0" borderId="46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37" xfId="0" applyNumberFormat="1" applyFont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49" fontId="7" fillId="0" borderId="37" xfId="0" applyNumberFormat="1" applyFont="1" applyBorder="1" applyAlignment="1" applyProtection="1">
      <alignment horizontal="center" vertical="center"/>
    </xf>
    <xf numFmtId="49" fontId="7" fillId="0" borderId="48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38" xfId="0" applyNumberFormat="1" applyFont="1" applyBorder="1" applyAlignment="1" applyProtection="1">
      <alignment horizontal="center" vertical="center" wrapText="1"/>
    </xf>
    <xf numFmtId="49" fontId="7" fillId="0" borderId="51" xfId="0" applyNumberFormat="1" applyFont="1" applyBorder="1" applyAlignment="1" applyProtection="1">
      <alignment horizontal="center" vertical="center" wrapText="1"/>
    </xf>
    <xf numFmtId="49" fontId="7" fillId="0" borderId="53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5;&#1078;&#1077;&#1084;&#1077;&#1089;&#1103;&#1095;&#1085;&#1099;&#1077;%20&#1086;&#1090;&#1095;&#1077;&#1090;&#1099;/&#1054;&#1058;&#1063;&#1045;&#1058;%20&#1060;.127/2018/&#1086;&#1090;&#1095;&#1077;&#1090;%20127%20&#1085;&#1072;%2001.06.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0">
        <row r="20">
          <cell r="F20">
            <v>7195735.8399999999</v>
          </cell>
        </row>
      </sheetData>
      <sheetData sheetId="1">
        <row r="13">
          <cell r="G13">
            <v>5215558.8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60"/>
  <sheetViews>
    <sheetView view="pageBreakPreview" topLeftCell="R1" zoomScale="110" zoomScaleSheetLayoutView="110" workbookViewId="0">
      <selection activeCell="DB58" sqref="DB58:DR58"/>
    </sheetView>
  </sheetViews>
  <sheetFormatPr defaultColWidth="0.85546875" defaultRowHeight="11.25"/>
  <cols>
    <col min="1" max="1" width="1.7109375" style="1" customWidth="1"/>
    <col min="2" max="32" width="0.85546875" style="1" customWidth="1"/>
    <col min="33" max="33" width="4.85546875" style="1" customWidth="1"/>
    <col min="34" max="34" width="0.85546875" style="1" hidden="1" customWidth="1"/>
    <col min="35" max="35" width="0.7109375" style="1" hidden="1" customWidth="1"/>
    <col min="36" max="39" width="0.85546875" style="1" hidden="1" customWidth="1"/>
    <col min="40" max="60" width="0.85546875" style="1" customWidth="1"/>
    <col min="61" max="61" width="11" style="1" customWidth="1"/>
    <col min="62" max="79" width="0.85546875" style="1" customWidth="1"/>
    <col min="80" max="80" width="0.42578125" style="1" customWidth="1"/>
    <col min="81" max="83" width="0.85546875" style="1" hidden="1" customWidth="1"/>
    <col min="84" max="96" width="0.85546875" style="1" customWidth="1"/>
    <col min="97" max="97" width="0.140625" style="1" customWidth="1"/>
    <col min="98" max="100" width="0.85546875" style="1" hidden="1" customWidth="1"/>
    <col min="101" max="101" width="0.140625" style="1" customWidth="1"/>
    <col min="102" max="102" width="0.85546875" style="1" hidden="1" customWidth="1"/>
    <col min="103" max="103" width="0.42578125" style="1" hidden="1" customWidth="1"/>
    <col min="104" max="105" width="0.85546875" style="1" hidden="1" customWidth="1"/>
    <col min="106" max="112" width="0.85546875" style="1" customWidth="1"/>
    <col min="113" max="114" width="2.5703125" style="1" customWidth="1"/>
    <col min="115" max="115" width="0.140625" style="1" hidden="1" customWidth="1"/>
    <col min="116" max="117" width="0.85546875" style="1" hidden="1" customWidth="1"/>
    <col min="118" max="118" width="0.140625" style="1" customWidth="1"/>
    <col min="119" max="119" width="0.5703125" style="1" hidden="1" customWidth="1"/>
    <col min="120" max="121" width="0.85546875" style="1" hidden="1" customWidth="1"/>
    <col min="122" max="122" width="1" style="1" hidden="1" customWidth="1"/>
    <col min="123" max="130" width="0.85546875" style="1" customWidth="1"/>
    <col min="131" max="131" width="3.7109375" style="1" customWidth="1"/>
    <col min="132" max="132" width="0.85546875" style="1" hidden="1" customWidth="1"/>
    <col min="133" max="133" width="0.5703125" style="1" hidden="1" customWidth="1"/>
    <col min="134" max="134" width="0.85546875" style="1" hidden="1" customWidth="1"/>
    <col min="135" max="135" width="0.140625" style="1" customWidth="1"/>
    <col min="136" max="139" width="0.85546875" style="1" hidden="1" customWidth="1"/>
    <col min="140" max="146" width="0.85546875" style="1" customWidth="1"/>
    <col min="147" max="147" width="6.42578125" style="1" customWidth="1"/>
    <col min="148" max="149" width="0.85546875" style="1" hidden="1" customWidth="1"/>
    <col min="150" max="150" width="0.28515625" style="1" customWidth="1"/>
    <col min="151" max="156" width="0.85546875" style="1" hidden="1" customWidth="1"/>
    <col min="157" max="165" width="0.85546875" style="1" customWidth="1"/>
    <col min="166" max="166" width="4.85546875" style="1" customWidth="1"/>
    <col min="167" max="167" width="0.140625" style="1" customWidth="1"/>
    <col min="168" max="171" width="0.85546875" style="1" hidden="1" customWidth="1"/>
    <col min="172" max="16384" width="0.85546875" style="1"/>
  </cols>
  <sheetData>
    <row r="1" spans="1:166" ht="16.5" customHeight="1">
      <c r="A1" s="109" t="s">
        <v>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</row>
    <row r="2" spans="1:166" ht="17.25" customHeight="1">
      <c r="A2" s="110" t="s">
        <v>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</row>
    <row r="3" spans="1:166" ht="15" customHeight="1" thickBot="1">
      <c r="A3" s="110" t="s">
        <v>57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T3" s="112" t="s">
        <v>0</v>
      </c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4"/>
    </row>
    <row r="4" spans="1:166" ht="15" customHeight="1">
      <c r="A4" s="110" t="s">
        <v>58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3"/>
      <c r="EC4" s="3"/>
      <c r="EQ4" s="2" t="s">
        <v>2</v>
      </c>
      <c r="ET4" s="115" t="s">
        <v>22</v>
      </c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7"/>
    </row>
    <row r="5" spans="1:166" ht="15" customHeight="1">
      <c r="BM5" s="2" t="s">
        <v>3</v>
      </c>
      <c r="BO5" s="120" t="s">
        <v>126</v>
      </c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6">
        <v>201</v>
      </c>
      <c r="CK5" s="126"/>
      <c r="CL5" s="126"/>
      <c r="CM5" s="126"/>
      <c r="CN5" s="126"/>
      <c r="CO5" s="120">
        <v>8</v>
      </c>
      <c r="CP5" s="120"/>
      <c r="CR5" s="1" t="s">
        <v>4</v>
      </c>
      <c r="EQ5" s="2" t="s">
        <v>1</v>
      </c>
      <c r="ET5" s="89" t="s">
        <v>127</v>
      </c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90"/>
    </row>
    <row r="6" spans="1:166" ht="18.75" customHeight="1">
      <c r="A6" s="141" t="s">
        <v>80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EQ6" s="2" t="s">
        <v>10</v>
      </c>
      <c r="ET6" s="91" t="s">
        <v>59</v>
      </c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3"/>
    </row>
    <row r="7" spans="1:166" ht="10.5" customHeight="1">
      <c r="A7" s="141" t="s">
        <v>81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EQ7" s="2"/>
      <c r="ET7" s="133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5"/>
    </row>
    <row r="8" spans="1:166" ht="9.75" customHeight="1">
      <c r="A8" s="141" t="s">
        <v>82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EQ8" s="2"/>
      <c r="ET8" s="136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37"/>
    </row>
    <row r="9" spans="1:166" ht="12" customHeight="1">
      <c r="A9" s="1" t="s">
        <v>83</v>
      </c>
      <c r="AI9" s="125" t="s">
        <v>61</v>
      </c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T9" s="138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40"/>
    </row>
    <row r="10" spans="1:166" ht="15" customHeight="1">
      <c r="A10" s="1" t="s">
        <v>5</v>
      </c>
      <c r="V10" s="124" t="s">
        <v>108</v>
      </c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Q10" s="2" t="s">
        <v>43</v>
      </c>
      <c r="ET10" s="89" t="s">
        <v>60</v>
      </c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90"/>
    </row>
    <row r="11" spans="1:166" ht="15" customHeight="1">
      <c r="A11" s="1" t="s">
        <v>41</v>
      </c>
      <c r="ET11" s="89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90"/>
    </row>
    <row r="12" spans="1:166" ht="15" customHeight="1" thickBot="1">
      <c r="A12" s="1" t="s">
        <v>6</v>
      </c>
      <c r="EQ12" s="2" t="s">
        <v>7</v>
      </c>
      <c r="ET12" s="121">
        <v>383</v>
      </c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3"/>
    </row>
    <row r="13" spans="1:166" ht="20.100000000000001" customHeight="1">
      <c r="A13" s="100" t="s">
        <v>11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</row>
    <row r="14" spans="1:166" ht="11.25" customHeight="1">
      <c r="A14" s="95" t="s">
        <v>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  <c r="AN14" s="94" t="s">
        <v>14</v>
      </c>
      <c r="AO14" s="95"/>
      <c r="AP14" s="95"/>
      <c r="AQ14" s="95"/>
      <c r="AR14" s="95"/>
      <c r="AS14" s="96"/>
      <c r="AT14" s="94" t="s">
        <v>19</v>
      </c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6"/>
      <c r="BJ14" s="94" t="s">
        <v>47</v>
      </c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6"/>
      <c r="CF14" s="130" t="s">
        <v>15</v>
      </c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2"/>
      <c r="ET14" s="94" t="s">
        <v>20</v>
      </c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</row>
    <row r="15" spans="1:166" ht="46.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9"/>
      <c r="AN15" s="97"/>
      <c r="AO15" s="98"/>
      <c r="AP15" s="98"/>
      <c r="AQ15" s="98"/>
      <c r="AR15" s="98"/>
      <c r="AS15" s="99"/>
      <c r="AT15" s="97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9"/>
      <c r="BJ15" s="97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9"/>
      <c r="CF15" s="131" t="s">
        <v>44</v>
      </c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2"/>
      <c r="CW15" s="130" t="s">
        <v>16</v>
      </c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2"/>
      <c r="DN15" s="130" t="s">
        <v>17</v>
      </c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2"/>
      <c r="EE15" s="130" t="s">
        <v>18</v>
      </c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2"/>
      <c r="ET15" s="97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</row>
    <row r="16" spans="1:166" ht="12" thickBot="1">
      <c r="A16" s="150">
        <v>1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1"/>
      <c r="AN16" s="118">
        <v>2</v>
      </c>
      <c r="AO16" s="119"/>
      <c r="AP16" s="119"/>
      <c r="AQ16" s="119"/>
      <c r="AR16" s="119"/>
      <c r="AS16" s="152"/>
      <c r="AT16" s="118">
        <v>3</v>
      </c>
      <c r="AU16" s="119"/>
      <c r="AV16" s="119"/>
      <c r="AW16" s="119"/>
      <c r="AX16" s="119"/>
      <c r="AY16" s="119"/>
      <c r="AZ16" s="119"/>
      <c r="BA16" s="119"/>
      <c r="BB16" s="119"/>
      <c r="BC16" s="160"/>
      <c r="BD16" s="160"/>
      <c r="BE16" s="160"/>
      <c r="BF16" s="160"/>
      <c r="BG16" s="160"/>
      <c r="BH16" s="160"/>
      <c r="BI16" s="161"/>
      <c r="BJ16" s="118">
        <v>4</v>
      </c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52"/>
      <c r="CF16" s="118">
        <v>5</v>
      </c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52"/>
      <c r="CW16" s="118">
        <v>6</v>
      </c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52"/>
      <c r="DN16" s="118">
        <v>7</v>
      </c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52"/>
      <c r="EE16" s="118">
        <v>8</v>
      </c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52"/>
      <c r="ET16" s="118">
        <v>9</v>
      </c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</row>
    <row r="17" spans="1:171" s="4" customFormat="1" ht="15" customHeight="1">
      <c r="A17" s="153" t="s">
        <v>12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4" t="s">
        <v>23</v>
      </c>
      <c r="AO17" s="155"/>
      <c r="AP17" s="155"/>
      <c r="AQ17" s="155"/>
      <c r="AR17" s="155"/>
      <c r="AS17" s="155"/>
      <c r="AT17" s="156" t="s">
        <v>62</v>
      </c>
      <c r="AU17" s="156"/>
      <c r="AV17" s="156"/>
      <c r="AW17" s="156"/>
      <c r="AX17" s="156"/>
      <c r="AY17" s="156"/>
      <c r="AZ17" s="156"/>
      <c r="BA17" s="156"/>
      <c r="BB17" s="156"/>
      <c r="BC17" s="157"/>
      <c r="BD17" s="158"/>
      <c r="BE17" s="158"/>
      <c r="BF17" s="158"/>
      <c r="BG17" s="158"/>
      <c r="BH17" s="158"/>
      <c r="BI17" s="159"/>
      <c r="BJ17" s="127">
        <f>BJ19+BJ53</f>
        <v>15353200</v>
      </c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9"/>
      <c r="CF17" s="101">
        <f>CF19+CF53</f>
        <v>7195735.8399999999</v>
      </c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>
        <f>DS49+DS50</f>
        <v>0</v>
      </c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42">
        <f>CF17</f>
        <v>7195735.8399999999</v>
      </c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>
        <f>CF17-BJ17</f>
        <v>-8157464.1600000001</v>
      </c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</row>
    <row r="18" spans="1:171" s="4" customFormat="1" ht="15" customHeight="1">
      <c r="A18" s="145" t="s">
        <v>55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6"/>
      <c r="AN18" s="147"/>
      <c r="AO18" s="148"/>
      <c r="AP18" s="148"/>
      <c r="AQ18" s="148"/>
      <c r="AR18" s="148"/>
      <c r="AS18" s="149"/>
      <c r="AT18" s="86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8"/>
      <c r="BJ18" s="127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9"/>
      <c r="CD18" s="5"/>
      <c r="CE18" s="5"/>
      <c r="CF18" s="127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9"/>
      <c r="DB18" s="127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9"/>
      <c r="DS18" s="127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9"/>
      <c r="EH18" s="5"/>
      <c r="EI18" s="5"/>
      <c r="EJ18" s="82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4"/>
      <c r="EY18" s="6"/>
      <c r="EZ18" s="6"/>
      <c r="FA18" s="82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4"/>
    </row>
    <row r="19" spans="1:171" s="4" customFormat="1" ht="15" customHeight="1">
      <c r="A19" s="81" t="s">
        <v>84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143"/>
      <c r="AO19" s="144"/>
      <c r="AP19" s="144"/>
      <c r="AQ19" s="144"/>
      <c r="AR19" s="144"/>
      <c r="AS19" s="144"/>
      <c r="AT19" s="85" t="s">
        <v>63</v>
      </c>
      <c r="AU19" s="85"/>
      <c r="AV19" s="85"/>
      <c r="AW19" s="85"/>
      <c r="AX19" s="85"/>
      <c r="AY19" s="85"/>
      <c r="AZ19" s="85"/>
      <c r="BA19" s="85"/>
      <c r="BB19" s="85"/>
      <c r="BC19" s="86"/>
      <c r="BD19" s="87"/>
      <c r="BE19" s="87"/>
      <c r="BF19" s="87"/>
      <c r="BG19" s="87"/>
      <c r="BH19" s="87"/>
      <c r="BI19" s="88"/>
      <c r="BJ19" s="127">
        <f>BJ20+BJ48</f>
        <v>3806600</v>
      </c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9"/>
      <c r="CF19" s="105">
        <f>CF20+CF48</f>
        <v>383531.88</v>
      </c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80">
        <f t="shared" ref="EJ19:EJ24" si="0">CF19</f>
        <v>383531.88</v>
      </c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>
        <f>CF19-BJ19</f>
        <v>-3423068.12</v>
      </c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</row>
    <row r="20" spans="1:171" s="4" customFormat="1" ht="15" customHeight="1">
      <c r="A20" s="81" t="s">
        <v>85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143"/>
      <c r="AO20" s="144"/>
      <c r="AP20" s="144"/>
      <c r="AQ20" s="144"/>
      <c r="AR20" s="144"/>
      <c r="AS20" s="144"/>
      <c r="AT20" s="85" t="s">
        <v>86</v>
      </c>
      <c r="AU20" s="85"/>
      <c r="AV20" s="85"/>
      <c r="AW20" s="85"/>
      <c r="AX20" s="85"/>
      <c r="AY20" s="85"/>
      <c r="AZ20" s="85"/>
      <c r="BA20" s="85"/>
      <c r="BB20" s="85"/>
      <c r="BC20" s="86"/>
      <c r="BD20" s="87"/>
      <c r="BE20" s="87"/>
      <c r="BF20" s="87"/>
      <c r="BG20" s="87"/>
      <c r="BH20" s="87"/>
      <c r="BI20" s="88"/>
      <c r="BJ20" s="127">
        <f>BJ21+BJ26+BJ31+BJ46</f>
        <v>3804100</v>
      </c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9"/>
      <c r="CF20" s="105">
        <f>CF21+CF26+CF31+CF46</f>
        <v>383531.88</v>
      </c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80">
        <f t="shared" si="0"/>
        <v>383531.88</v>
      </c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>
        <f>CF20-BJ20</f>
        <v>-3420568.12</v>
      </c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</row>
    <row r="21" spans="1:171" s="4" customFormat="1" ht="15" customHeight="1">
      <c r="A21" s="81" t="s">
        <v>48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143"/>
      <c r="AO21" s="144"/>
      <c r="AP21" s="144"/>
      <c r="AQ21" s="144"/>
      <c r="AR21" s="144"/>
      <c r="AS21" s="144"/>
      <c r="AT21" s="85" t="s">
        <v>64</v>
      </c>
      <c r="AU21" s="85"/>
      <c r="AV21" s="85"/>
      <c r="AW21" s="85"/>
      <c r="AX21" s="85"/>
      <c r="AY21" s="85"/>
      <c r="AZ21" s="85"/>
      <c r="BA21" s="85"/>
      <c r="BB21" s="85"/>
      <c r="BC21" s="86"/>
      <c r="BD21" s="87"/>
      <c r="BE21" s="87"/>
      <c r="BF21" s="87"/>
      <c r="BG21" s="87"/>
      <c r="BH21" s="87"/>
      <c r="BI21" s="88"/>
      <c r="BJ21" s="127">
        <f>BJ22</f>
        <v>457000</v>
      </c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9"/>
      <c r="CF21" s="105">
        <f>CF22+CF23+CF24+CF25</f>
        <v>132206.06</v>
      </c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80">
        <f t="shared" si="0"/>
        <v>132206.06</v>
      </c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>
        <f>CF21-BJ21</f>
        <v>-324793.94</v>
      </c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</row>
    <row r="22" spans="1:171" s="4" customFormat="1" ht="1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4"/>
      <c r="AO22" s="75"/>
      <c r="AP22" s="75"/>
      <c r="AQ22" s="75"/>
      <c r="AR22" s="75"/>
      <c r="AS22" s="75"/>
      <c r="AT22" s="76" t="s">
        <v>65</v>
      </c>
      <c r="AU22" s="76"/>
      <c r="AV22" s="76"/>
      <c r="AW22" s="76"/>
      <c r="AX22" s="76"/>
      <c r="AY22" s="76"/>
      <c r="AZ22" s="76"/>
      <c r="BA22" s="76"/>
      <c r="BB22" s="76"/>
      <c r="BC22" s="77"/>
      <c r="BD22" s="78"/>
      <c r="BE22" s="78"/>
      <c r="BF22" s="78"/>
      <c r="BG22" s="78"/>
      <c r="BH22" s="78"/>
      <c r="BI22" s="79"/>
      <c r="BJ22" s="82">
        <v>457000</v>
      </c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4"/>
      <c r="CF22" s="80">
        <v>131771.28</v>
      </c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>
        <f t="shared" si="0"/>
        <v>131771.28</v>
      </c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>
        <v>-294227.12</v>
      </c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</row>
    <row r="23" spans="1:171" s="4" customFormat="1" ht="1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4"/>
      <c r="AO23" s="75"/>
      <c r="AP23" s="75"/>
      <c r="AQ23" s="75"/>
      <c r="AR23" s="75"/>
      <c r="AS23" s="75"/>
      <c r="AT23" s="76" t="s">
        <v>104</v>
      </c>
      <c r="AU23" s="76"/>
      <c r="AV23" s="76"/>
      <c r="AW23" s="76"/>
      <c r="AX23" s="76"/>
      <c r="AY23" s="76"/>
      <c r="AZ23" s="76"/>
      <c r="BA23" s="76"/>
      <c r="BB23" s="76"/>
      <c r="BC23" s="77"/>
      <c r="BD23" s="78"/>
      <c r="BE23" s="78"/>
      <c r="BF23" s="78"/>
      <c r="BG23" s="78"/>
      <c r="BH23" s="78"/>
      <c r="BI23" s="79"/>
      <c r="BJ23" s="82">
        <v>0</v>
      </c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4"/>
      <c r="CF23" s="80">
        <v>6</v>
      </c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>
        <f t="shared" si="0"/>
        <v>6</v>
      </c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>
        <v>-294227.12</v>
      </c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</row>
    <row r="24" spans="1:171" s="4" customFormat="1" ht="1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4"/>
      <c r="AO24" s="75"/>
      <c r="AP24" s="75"/>
      <c r="AQ24" s="75"/>
      <c r="AR24" s="75"/>
      <c r="AS24" s="75"/>
      <c r="AT24" s="76" t="s">
        <v>115</v>
      </c>
      <c r="AU24" s="76"/>
      <c r="AV24" s="76"/>
      <c r="AW24" s="76"/>
      <c r="AX24" s="76"/>
      <c r="AY24" s="76"/>
      <c r="AZ24" s="76"/>
      <c r="BA24" s="76"/>
      <c r="BB24" s="76"/>
      <c r="BC24" s="77"/>
      <c r="BD24" s="78"/>
      <c r="BE24" s="78"/>
      <c r="BF24" s="78"/>
      <c r="BG24" s="78"/>
      <c r="BH24" s="78"/>
      <c r="BI24" s="79"/>
      <c r="BJ24" s="82">
        <v>0</v>
      </c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4"/>
      <c r="CF24" s="80">
        <v>368.78</v>
      </c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>
        <f t="shared" si="0"/>
        <v>368.78</v>
      </c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>
        <f t="shared" ref="FA24" si="1">CF24-BJ24</f>
        <v>368.78</v>
      </c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</row>
    <row r="25" spans="1:171" s="4" customFormat="1" ht="1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4"/>
      <c r="AO25" s="75"/>
      <c r="AP25" s="75"/>
      <c r="AQ25" s="75"/>
      <c r="AR25" s="75"/>
      <c r="AS25" s="75"/>
      <c r="AT25" s="76" t="s">
        <v>125</v>
      </c>
      <c r="AU25" s="76"/>
      <c r="AV25" s="76"/>
      <c r="AW25" s="76"/>
      <c r="AX25" s="76"/>
      <c r="AY25" s="76"/>
      <c r="AZ25" s="76"/>
      <c r="BA25" s="76"/>
      <c r="BB25" s="76"/>
      <c r="BC25" s="77"/>
      <c r="BD25" s="78"/>
      <c r="BE25" s="78"/>
      <c r="BF25" s="78"/>
      <c r="BG25" s="78"/>
      <c r="BH25" s="78"/>
      <c r="BI25" s="79"/>
      <c r="BJ25" s="102">
        <v>0</v>
      </c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4"/>
      <c r="CF25" s="80">
        <v>60</v>
      </c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>
        <f t="shared" ref="EJ25" si="2">CF25</f>
        <v>60</v>
      </c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>
        <v>0</v>
      </c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</row>
    <row r="26" spans="1:171" s="4" customFormat="1" ht="15" customHeight="1">
      <c r="A26" s="81" t="s">
        <v>88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4"/>
      <c r="AO26" s="75"/>
      <c r="AP26" s="75"/>
      <c r="AQ26" s="75"/>
      <c r="AR26" s="75"/>
      <c r="AS26" s="75"/>
      <c r="AT26" s="85" t="s">
        <v>87</v>
      </c>
      <c r="AU26" s="85"/>
      <c r="AV26" s="85"/>
      <c r="AW26" s="85"/>
      <c r="AX26" s="85"/>
      <c r="AY26" s="85"/>
      <c r="AZ26" s="85"/>
      <c r="BA26" s="85"/>
      <c r="BB26" s="85"/>
      <c r="BC26" s="86"/>
      <c r="BD26" s="87"/>
      <c r="BE26" s="87"/>
      <c r="BF26" s="87"/>
      <c r="BG26" s="87"/>
      <c r="BH26" s="87"/>
      <c r="BI26" s="88"/>
      <c r="BJ26" s="106">
        <f>BJ27</f>
        <v>32100</v>
      </c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8"/>
      <c r="CF26" s="105">
        <f>CF27</f>
        <v>7624</v>
      </c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>
        <f t="shared" ref="EJ26" si="3">CF26</f>
        <v>7624</v>
      </c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>
        <f>CF26-BJ26</f>
        <v>-24476</v>
      </c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</row>
    <row r="27" spans="1:171" s="4" customFormat="1" ht="15" customHeight="1">
      <c r="A27" s="81" t="s">
        <v>49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74"/>
      <c r="AO27" s="75"/>
      <c r="AP27" s="75"/>
      <c r="AQ27" s="75"/>
      <c r="AR27" s="75"/>
      <c r="AS27" s="75"/>
      <c r="AT27" s="85" t="s">
        <v>66</v>
      </c>
      <c r="AU27" s="85"/>
      <c r="AV27" s="85"/>
      <c r="AW27" s="85"/>
      <c r="AX27" s="85"/>
      <c r="AY27" s="85"/>
      <c r="AZ27" s="85"/>
      <c r="BA27" s="85"/>
      <c r="BB27" s="85"/>
      <c r="BC27" s="86"/>
      <c r="BD27" s="87"/>
      <c r="BE27" s="87"/>
      <c r="BF27" s="87"/>
      <c r="BG27" s="87"/>
      <c r="BH27" s="87"/>
      <c r="BI27" s="88"/>
      <c r="BJ27" s="106">
        <f>BJ28</f>
        <v>32100</v>
      </c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8"/>
      <c r="CF27" s="105">
        <f>CF28+CF29+CF30</f>
        <v>7624</v>
      </c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>
        <f t="shared" ref="EJ27:EJ28" si="4">CF27</f>
        <v>7624</v>
      </c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>
        <f t="shared" ref="FA27:FA58" si="5">CF27-BJ27</f>
        <v>-24476</v>
      </c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</row>
    <row r="28" spans="1:171" s="4" customFormat="1" ht="1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4"/>
      <c r="AO28" s="75"/>
      <c r="AP28" s="75"/>
      <c r="AQ28" s="75"/>
      <c r="AR28" s="75"/>
      <c r="AS28" s="75"/>
      <c r="AT28" s="76" t="s">
        <v>67</v>
      </c>
      <c r="AU28" s="76"/>
      <c r="AV28" s="76"/>
      <c r="AW28" s="76"/>
      <c r="AX28" s="76"/>
      <c r="AY28" s="76"/>
      <c r="AZ28" s="76"/>
      <c r="BA28" s="76"/>
      <c r="BB28" s="76"/>
      <c r="BC28" s="77"/>
      <c r="BD28" s="78"/>
      <c r="BE28" s="78"/>
      <c r="BF28" s="78"/>
      <c r="BG28" s="78"/>
      <c r="BH28" s="78"/>
      <c r="BI28" s="79"/>
      <c r="BJ28" s="102">
        <v>32100</v>
      </c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4"/>
      <c r="CF28" s="80">
        <v>7583.2</v>
      </c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>
        <f t="shared" si="4"/>
        <v>7583.2</v>
      </c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>
        <f t="shared" si="5"/>
        <v>-24516.799999999999</v>
      </c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</row>
    <row r="29" spans="1:171" s="4" customFormat="1" ht="1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4"/>
      <c r="AO29" s="75"/>
      <c r="AP29" s="75"/>
      <c r="AQ29" s="75"/>
      <c r="AR29" s="75"/>
      <c r="AS29" s="75"/>
      <c r="AT29" s="76" t="s">
        <v>113</v>
      </c>
      <c r="AU29" s="76"/>
      <c r="AV29" s="76"/>
      <c r="AW29" s="76"/>
      <c r="AX29" s="76"/>
      <c r="AY29" s="76"/>
      <c r="AZ29" s="76"/>
      <c r="BA29" s="76"/>
      <c r="BB29" s="76"/>
      <c r="BC29" s="77"/>
      <c r="BD29" s="78"/>
      <c r="BE29" s="78"/>
      <c r="BF29" s="78"/>
      <c r="BG29" s="78"/>
      <c r="BH29" s="78"/>
      <c r="BI29" s="79"/>
      <c r="BJ29" s="102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4"/>
      <c r="CF29" s="80">
        <v>0</v>
      </c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>
        <v>0</v>
      </c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>
        <f t="shared" si="5"/>
        <v>0</v>
      </c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</row>
    <row r="30" spans="1:171" s="4" customFormat="1" ht="1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4"/>
      <c r="AO30" s="75"/>
      <c r="AP30" s="75"/>
      <c r="AQ30" s="75"/>
      <c r="AR30" s="75"/>
      <c r="AS30" s="75"/>
      <c r="AT30" s="76" t="s">
        <v>114</v>
      </c>
      <c r="AU30" s="76"/>
      <c r="AV30" s="76"/>
      <c r="AW30" s="76"/>
      <c r="AX30" s="76"/>
      <c r="AY30" s="76"/>
      <c r="AZ30" s="76"/>
      <c r="BA30" s="76"/>
      <c r="BB30" s="76"/>
      <c r="BC30" s="77"/>
      <c r="BD30" s="78"/>
      <c r="BE30" s="78"/>
      <c r="BF30" s="78"/>
      <c r="BG30" s="78"/>
      <c r="BH30" s="78"/>
      <c r="BI30" s="79"/>
      <c r="BJ30" s="102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4"/>
      <c r="CF30" s="80">
        <v>40.799999999999997</v>
      </c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>
        <v>0</v>
      </c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>
        <f t="shared" ref="FA30" si="6">CF30-BJ30</f>
        <v>40.799999999999997</v>
      </c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</row>
    <row r="31" spans="1:171" s="4" customFormat="1" ht="15" customHeight="1">
      <c r="A31" s="81" t="s">
        <v>101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74"/>
      <c r="AO31" s="75"/>
      <c r="AP31" s="75"/>
      <c r="AQ31" s="75"/>
      <c r="AR31" s="75"/>
      <c r="AS31" s="75"/>
      <c r="AT31" s="85" t="s">
        <v>102</v>
      </c>
      <c r="AU31" s="85"/>
      <c r="AV31" s="85"/>
      <c r="AW31" s="85"/>
      <c r="AX31" s="85"/>
      <c r="AY31" s="85"/>
      <c r="AZ31" s="85"/>
      <c r="BA31" s="85"/>
      <c r="BB31" s="85"/>
      <c r="BC31" s="86"/>
      <c r="BD31" s="87"/>
      <c r="BE31" s="87"/>
      <c r="BF31" s="87"/>
      <c r="BG31" s="87"/>
      <c r="BH31" s="87"/>
      <c r="BI31" s="88"/>
      <c r="BJ31" s="106">
        <f>BJ32+BJ35</f>
        <v>3306700</v>
      </c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8"/>
      <c r="CF31" s="105">
        <f>CF32+CF35</f>
        <v>236651.82</v>
      </c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>
        <f>CF31</f>
        <v>236651.82</v>
      </c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>
        <f>CF31-BJ31</f>
        <v>-3070048.18</v>
      </c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</row>
    <row r="32" spans="1:171" s="4" customFormat="1" ht="15" customHeight="1">
      <c r="A32" s="81" t="s">
        <v>68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74"/>
      <c r="AO32" s="75"/>
      <c r="AP32" s="75"/>
      <c r="AQ32" s="75"/>
      <c r="AR32" s="75"/>
      <c r="AS32" s="75"/>
      <c r="AT32" s="85" t="s">
        <v>50</v>
      </c>
      <c r="AU32" s="85"/>
      <c r="AV32" s="85"/>
      <c r="AW32" s="85"/>
      <c r="AX32" s="85"/>
      <c r="AY32" s="85"/>
      <c r="AZ32" s="85"/>
      <c r="BA32" s="85"/>
      <c r="BB32" s="85"/>
      <c r="BC32" s="86"/>
      <c r="BD32" s="87"/>
      <c r="BE32" s="87"/>
      <c r="BF32" s="87"/>
      <c r="BG32" s="87"/>
      <c r="BH32" s="87"/>
      <c r="BI32" s="88"/>
      <c r="BJ32" s="106">
        <f>BJ33</f>
        <v>231000</v>
      </c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5">
        <f>CF33+CF34</f>
        <v>5501.47</v>
      </c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>
        <f t="shared" ref="EJ32:EJ58" si="7">CF32</f>
        <v>5501.47</v>
      </c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>
        <f t="shared" si="5"/>
        <v>-225498.53</v>
      </c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</row>
    <row r="33" spans="1:171" s="4" customFormat="1" ht="1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4"/>
      <c r="AO33" s="75"/>
      <c r="AP33" s="75"/>
      <c r="AQ33" s="75"/>
      <c r="AR33" s="75"/>
      <c r="AS33" s="75"/>
      <c r="AT33" s="76" t="s">
        <v>51</v>
      </c>
      <c r="AU33" s="76"/>
      <c r="AV33" s="76"/>
      <c r="AW33" s="76"/>
      <c r="AX33" s="76"/>
      <c r="AY33" s="76"/>
      <c r="AZ33" s="76"/>
      <c r="BA33" s="76"/>
      <c r="BB33" s="76"/>
      <c r="BC33" s="77"/>
      <c r="BD33" s="78"/>
      <c r="BE33" s="78"/>
      <c r="BF33" s="78"/>
      <c r="BG33" s="78"/>
      <c r="BH33" s="78"/>
      <c r="BI33" s="79"/>
      <c r="BJ33" s="102">
        <v>231000</v>
      </c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4"/>
      <c r="CF33" s="80">
        <v>5305.21</v>
      </c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>
        <f t="shared" si="7"/>
        <v>5305.21</v>
      </c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>
        <f t="shared" si="5"/>
        <v>-225694.79</v>
      </c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</row>
    <row r="34" spans="1:171" s="4" customFormat="1" ht="1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4"/>
      <c r="AO34" s="75"/>
      <c r="AP34" s="75"/>
      <c r="AQ34" s="75"/>
      <c r="AR34" s="75"/>
      <c r="AS34" s="75"/>
      <c r="AT34" s="76" t="s">
        <v>103</v>
      </c>
      <c r="AU34" s="76"/>
      <c r="AV34" s="76"/>
      <c r="AW34" s="76"/>
      <c r="AX34" s="76"/>
      <c r="AY34" s="76"/>
      <c r="AZ34" s="76"/>
      <c r="BA34" s="76"/>
      <c r="BB34" s="76"/>
      <c r="BC34" s="77"/>
      <c r="BD34" s="78"/>
      <c r="BE34" s="78"/>
      <c r="BF34" s="78"/>
      <c r="BG34" s="78"/>
      <c r="BH34" s="78"/>
      <c r="BI34" s="79"/>
      <c r="BJ34" s="102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4"/>
      <c r="CF34" s="82">
        <v>196.26</v>
      </c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4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>
        <f t="shared" si="7"/>
        <v>196.26</v>
      </c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>
        <f t="shared" si="5"/>
        <v>196.26</v>
      </c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</row>
    <row r="35" spans="1:171" ht="15" customHeight="1">
      <c r="A35" s="81" t="s">
        <v>69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74"/>
      <c r="AO35" s="75"/>
      <c r="AP35" s="75"/>
      <c r="AQ35" s="75"/>
      <c r="AR35" s="75"/>
      <c r="AS35" s="75"/>
      <c r="AT35" s="85" t="s">
        <v>70</v>
      </c>
      <c r="AU35" s="85"/>
      <c r="AV35" s="85"/>
      <c r="AW35" s="85"/>
      <c r="AX35" s="85"/>
      <c r="AY35" s="85"/>
      <c r="AZ35" s="85"/>
      <c r="BA35" s="85"/>
      <c r="BB35" s="85"/>
      <c r="BC35" s="86"/>
      <c r="BD35" s="87"/>
      <c r="BE35" s="87"/>
      <c r="BF35" s="87"/>
      <c r="BG35" s="87"/>
      <c r="BH35" s="87"/>
      <c r="BI35" s="88"/>
      <c r="BJ35" s="105">
        <f>BJ36+BJ41</f>
        <v>3075700</v>
      </c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27">
        <f>CF36+CF41</f>
        <v>231150.35</v>
      </c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9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>
        <f t="shared" si="7"/>
        <v>231150.35</v>
      </c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>
        <f t="shared" si="5"/>
        <v>-2844549.65</v>
      </c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</row>
    <row r="36" spans="1:171" ht="15" customHeight="1">
      <c r="A36" s="81" t="s">
        <v>69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74"/>
      <c r="AO36" s="75"/>
      <c r="AP36" s="75"/>
      <c r="AQ36" s="75"/>
      <c r="AR36" s="75"/>
      <c r="AS36" s="75"/>
      <c r="AT36" s="85" t="s">
        <v>89</v>
      </c>
      <c r="AU36" s="85"/>
      <c r="AV36" s="85"/>
      <c r="AW36" s="85"/>
      <c r="AX36" s="85"/>
      <c r="AY36" s="85"/>
      <c r="AZ36" s="85"/>
      <c r="BA36" s="85"/>
      <c r="BB36" s="85"/>
      <c r="BC36" s="86"/>
      <c r="BD36" s="87"/>
      <c r="BE36" s="87"/>
      <c r="BF36" s="87"/>
      <c r="BG36" s="87"/>
      <c r="BH36" s="87"/>
      <c r="BI36" s="88"/>
      <c r="BJ36" s="105">
        <f>BJ37</f>
        <v>465200</v>
      </c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27">
        <f>CF37+CF38+CF39+CF40</f>
        <v>200972.35</v>
      </c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9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>
        <f t="shared" si="7"/>
        <v>200972.35</v>
      </c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>
        <f t="shared" si="5"/>
        <v>-264227.65000000002</v>
      </c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</row>
    <row r="37" spans="1:171" ht="15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74"/>
      <c r="AO37" s="75"/>
      <c r="AP37" s="75"/>
      <c r="AQ37" s="75"/>
      <c r="AR37" s="75"/>
      <c r="AS37" s="75"/>
      <c r="AT37" s="76" t="s">
        <v>90</v>
      </c>
      <c r="AU37" s="76"/>
      <c r="AV37" s="76"/>
      <c r="AW37" s="76"/>
      <c r="AX37" s="76"/>
      <c r="AY37" s="76"/>
      <c r="AZ37" s="76"/>
      <c r="BA37" s="76"/>
      <c r="BB37" s="76"/>
      <c r="BC37" s="77"/>
      <c r="BD37" s="78"/>
      <c r="BE37" s="78"/>
      <c r="BF37" s="78"/>
      <c r="BG37" s="78"/>
      <c r="BH37" s="78"/>
      <c r="BI37" s="79"/>
      <c r="BJ37" s="80">
        <v>465200</v>
      </c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2">
        <v>200913</v>
      </c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4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>
        <f t="shared" si="7"/>
        <v>200913</v>
      </c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>
        <f t="shared" si="5"/>
        <v>-264287</v>
      </c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</row>
    <row r="38" spans="1:171" ht="1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74"/>
      <c r="AO38" s="75"/>
      <c r="AP38" s="75"/>
      <c r="AQ38" s="75"/>
      <c r="AR38" s="75"/>
      <c r="AS38" s="75"/>
      <c r="AT38" s="76" t="s">
        <v>92</v>
      </c>
      <c r="AU38" s="76"/>
      <c r="AV38" s="76"/>
      <c r="AW38" s="76"/>
      <c r="AX38" s="76"/>
      <c r="AY38" s="76"/>
      <c r="AZ38" s="76"/>
      <c r="BA38" s="76"/>
      <c r="BB38" s="76"/>
      <c r="BC38" s="77"/>
      <c r="BD38" s="78"/>
      <c r="BE38" s="78"/>
      <c r="BF38" s="78"/>
      <c r="BG38" s="78"/>
      <c r="BH38" s="78"/>
      <c r="BI38" s="79"/>
      <c r="BJ38" s="80">
        <v>0</v>
      </c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2">
        <v>59.35</v>
      </c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4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>
        <f t="shared" si="7"/>
        <v>59.35</v>
      </c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>
        <f t="shared" si="5"/>
        <v>59.35</v>
      </c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</row>
    <row r="39" spans="1:171" ht="1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74"/>
      <c r="AO39" s="75"/>
      <c r="AP39" s="75"/>
      <c r="AQ39" s="75"/>
      <c r="AR39" s="75"/>
      <c r="AS39" s="75"/>
      <c r="AT39" s="76" t="s">
        <v>91</v>
      </c>
      <c r="AU39" s="76"/>
      <c r="AV39" s="76"/>
      <c r="AW39" s="76"/>
      <c r="AX39" s="76"/>
      <c r="AY39" s="76"/>
      <c r="AZ39" s="76"/>
      <c r="BA39" s="76"/>
      <c r="BB39" s="76"/>
      <c r="BC39" s="77"/>
      <c r="BD39" s="78"/>
      <c r="BE39" s="78"/>
      <c r="BF39" s="78"/>
      <c r="BG39" s="78"/>
      <c r="BH39" s="78"/>
      <c r="BI39" s="79"/>
      <c r="BJ39" s="80">
        <v>0</v>
      </c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2">
        <v>0</v>
      </c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4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>
        <f t="shared" si="7"/>
        <v>0</v>
      </c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>
        <f t="shared" si="5"/>
        <v>0</v>
      </c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</row>
    <row r="40" spans="1:171" ht="15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74"/>
      <c r="AO40" s="75"/>
      <c r="AP40" s="75"/>
      <c r="AQ40" s="75"/>
      <c r="AR40" s="75"/>
      <c r="AS40" s="75"/>
      <c r="AT40" s="76" t="s">
        <v>106</v>
      </c>
      <c r="AU40" s="76"/>
      <c r="AV40" s="76"/>
      <c r="AW40" s="76"/>
      <c r="AX40" s="76"/>
      <c r="AY40" s="76"/>
      <c r="AZ40" s="76"/>
      <c r="BA40" s="76"/>
      <c r="BB40" s="76"/>
      <c r="BC40" s="77"/>
      <c r="BD40" s="78"/>
      <c r="BE40" s="78"/>
      <c r="BF40" s="78"/>
      <c r="BG40" s="78"/>
      <c r="BH40" s="78"/>
      <c r="BI40" s="79"/>
      <c r="BJ40" s="80">
        <v>0</v>
      </c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2">
        <v>0</v>
      </c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4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>
        <f t="shared" ref="EJ40" si="8">CF40</f>
        <v>0</v>
      </c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>
        <f t="shared" ref="FA40" si="9">CF40-BJ40</f>
        <v>0</v>
      </c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</row>
    <row r="41" spans="1:171" ht="15" customHeight="1">
      <c r="A41" s="81" t="s">
        <v>69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74"/>
      <c r="AO41" s="75"/>
      <c r="AP41" s="75"/>
      <c r="AQ41" s="75"/>
      <c r="AR41" s="75"/>
      <c r="AS41" s="75"/>
      <c r="AT41" s="85" t="s">
        <v>93</v>
      </c>
      <c r="AU41" s="85"/>
      <c r="AV41" s="85"/>
      <c r="AW41" s="85"/>
      <c r="AX41" s="85"/>
      <c r="AY41" s="85"/>
      <c r="AZ41" s="85"/>
      <c r="BA41" s="85"/>
      <c r="BB41" s="85"/>
      <c r="BC41" s="86"/>
      <c r="BD41" s="87"/>
      <c r="BE41" s="87"/>
      <c r="BF41" s="87"/>
      <c r="BG41" s="87"/>
      <c r="BH41" s="87"/>
      <c r="BI41" s="88"/>
      <c r="BJ41" s="105">
        <f>BJ42</f>
        <v>2610500</v>
      </c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27">
        <f>CF42+CF43+CF44+CF45</f>
        <v>30178</v>
      </c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9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>
        <f t="shared" si="7"/>
        <v>30178</v>
      </c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>
        <f t="shared" si="5"/>
        <v>-2580322</v>
      </c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</row>
    <row r="42" spans="1:171" ht="1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74"/>
      <c r="AO42" s="75"/>
      <c r="AP42" s="75"/>
      <c r="AQ42" s="75"/>
      <c r="AR42" s="75"/>
      <c r="AS42" s="75"/>
      <c r="AT42" s="76" t="s">
        <v>94</v>
      </c>
      <c r="AU42" s="76"/>
      <c r="AV42" s="76"/>
      <c r="AW42" s="76"/>
      <c r="AX42" s="76"/>
      <c r="AY42" s="76"/>
      <c r="AZ42" s="76"/>
      <c r="BA42" s="76"/>
      <c r="BB42" s="76"/>
      <c r="BC42" s="77"/>
      <c r="BD42" s="78"/>
      <c r="BE42" s="78"/>
      <c r="BF42" s="78"/>
      <c r="BG42" s="78"/>
      <c r="BH42" s="78"/>
      <c r="BI42" s="79"/>
      <c r="BJ42" s="80">
        <v>2610500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2">
        <v>29333.73</v>
      </c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4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>
        <f t="shared" si="7"/>
        <v>29333.73</v>
      </c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>
        <f t="shared" si="5"/>
        <v>-2581166.27</v>
      </c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</row>
    <row r="43" spans="1:171" ht="1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74"/>
      <c r="AO43" s="75"/>
      <c r="AP43" s="75"/>
      <c r="AQ43" s="75"/>
      <c r="AR43" s="75"/>
      <c r="AS43" s="75"/>
      <c r="AT43" s="76" t="s">
        <v>95</v>
      </c>
      <c r="AU43" s="76"/>
      <c r="AV43" s="76"/>
      <c r="AW43" s="76"/>
      <c r="AX43" s="76"/>
      <c r="AY43" s="76"/>
      <c r="AZ43" s="76"/>
      <c r="BA43" s="76"/>
      <c r="BB43" s="76"/>
      <c r="BC43" s="77"/>
      <c r="BD43" s="78"/>
      <c r="BE43" s="78"/>
      <c r="BF43" s="78"/>
      <c r="BG43" s="78"/>
      <c r="BH43" s="78"/>
      <c r="BI43" s="79"/>
      <c r="BJ43" s="80">
        <v>0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2">
        <v>844.27</v>
      </c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4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>
        <f t="shared" si="7"/>
        <v>844.27</v>
      </c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>
        <f t="shared" si="5"/>
        <v>844.27</v>
      </c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</row>
    <row r="44" spans="1:171" ht="15.7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74"/>
      <c r="AO44" s="75"/>
      <c r="AP44" s="75"/>
      <c r="AQ44" s="75"/>
      <c r="AR44" s="75"/>
      <c r="AS44" s="75"/>
      <c r="AT44" s="76" t="s">
        <v>96</v>
      </c>
      <c r="AU44" s="76"/>
      <c r="AV44" s="76"/>
      <c r="AW44" s="76"/>
      <c r="AX44" s="76"/>
      <c r="AY44" s="76"/>
      <c r="AZ44" s="76"/>
      <c r="BA44" s="76"/>
      <c r="BB44" s="76"/>
      <c r="BC44" s="77"/>
      <c r="BD44" s="78"/>
      <c r="BE44" s="78"/>
      <c r="BF44" s="78"/>
      <c r="BG44" s="78"/>
      <c r="BH44" s="78"/>
      <c r="BI44" s="79"/>
      <c r="BJ44" s="80">
        <v>0</v>
      </c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2">
        <v>0</v>
      </c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4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>
        <f t="shared" si="7"/>
        <v>0</v>
      </c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>
        <f t="shared" si="5"/>
        <v>0</v>
      </c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</row>
    <row r="45" spans="1:171" ht="15.7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74"/>
      <c r="AO45" s="75"/>
      <c r="AP45" s="75"/>
      <c r="AQ45" s="75"/>
      <c r="AR45" s="75"/>
      <c r="AS45" s="75"/>
      <c r="AT45" s="76" t="s">
        <v>107</v>
      </c>
      <c r="AU45" s="76"/>
      <c r="AV45" s="76"/>
      <c r="AW45" s="76"/>
      <c r="AX45" s="76"/>
      <c r="AY45" s="76"/>
      <c r="AZ45" s="76"/>
      <c r="BA45" s="76"/>
      <c r="BB45" s="76"/>
      <c r="BC45" s="77"/>
      <c r="BD45" s="78"/>
      <c r="BE45" s="78"/>
      <c r="BF45" s="78"/>
      <c r="BG45" s="78"/>
      <c r="BH45" s="78"/>
      <c r="BI45" s="79"/>
      <c r="BJ45" s="80">
        <v>0</v>
      </c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2">
        <v>0</v>
      </c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4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>
        <f t="shared" ref="EJ45" si="10">CF45</f>
        <v>0</v>
      </c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>
        <f t="shared" ref="FA45" si="11">CF45-BJ45</f>
        <v>0</v>
      </c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</row>
    <row r="46" spans="1:171" ht="13.5" customHeight="1">
      <c r="A46" s="81" t="s">
        <v>52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74"/>
      <c r="AO46" s="75"/>
      <c r="AP46" s="75"/>
      <c r="AQ46" s="75"/>
      <c r="AR46" s="75"/>
      <c r="AS46" s="75"/>
      <c r="AT46" s="85" t="s">
        <v>71</v>
      </c>
      <c r="AU46" s="85"/>
      <c r="AV46" s="85"/>
      <c r="AW46" s="85"/>
      <c r="AX46" s="85"/>
      <c r="AY46" s="85"/>
      <c r="AZ46" s="85"/>
      <c r="BA46" s="85"/>
      <c r="BB46" s="85"/>
      <c r="BC46" s="86"/>
      <c r="BD46" s="87"/>
      <c r="BE46" s="87"/>
      <c r="BF46" s="87"/>
      <c r="BG46" s="87"/>
      <c r="BH46" s="87"/>
      <c r="BI46" s="88"/>
      <c r="BJ46" s="105">
        <f>BJ47</f>
        <v>8300</v>
      </c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27">
        <f>CF47</f>
        <v>7050</v>
      </c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9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>
        <f t="shared" si="7"/>
        <v>7050</v>
      </c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>
        <f t="shared" si="5"/>
        <v>-1250</v>
      </c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</row>
    <row r="47" spans="1:171" ht="14.2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74"/>
      <c r="AO47" s="75"/>
      <c r="AP47" s="75"/>
      <c r="AQ47" s="75"/>
      <c r="AR47" s="75"/>
      <c r="AS47" s="75"/>
      <c r="AT47" s="76" t="s">
        <v>97</v>
      </c>
      <c r="AU47" s="76"/>
      <c r="AV47" s="76"/>
      <c r="AW47" s="76"/>
      <c r="AX47" s="76"/>
      <c r="AY47" s="76"/>
      <c r="AZ47" s="76"/>
      <c r="BA47" s="76"/>
      <c r="BB47" s="76"/>
      <c r="BC47" s="77"/>
      <c r="BD47" s="78"/>
      <c r="BE47" s="78"/>
      <c r="BF47" s="78"/>
      <c r="BG47" s="78"/>
      <c r="BH47" s="78"/>
      <c r="BI47" s="79"/>
      <c r="BJ47" s="80">
        <v>8300</v>
      </c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2">
        <v>7050</v>
      </c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4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>
        <f t="shared" si="7"/>
        <v>7050</v>
      </c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>
        <f t="shared" si="5"/>
        <v>-1250</v>
      </c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</row>
    <row r="48" spans="1:171" s="4" customFormat="1" ht="14.25" customHeight="1">
      <c r="A48" s="81" t="s">
        <v>98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143"/>
      <c r="AO48" s="144"/>
      <c r="AP48" s="144"/>
      <c r="AQ48" s="144"/>
      <c r="AR48" s="144"/>
      <c r="AS48" s="144"/>
      <c r="AT48" s="85" t="s">
        <v>99</v>
      </c>
      <c r="AU48" s="85"/>
      <c r="AV48" s="85"/>
      <c r="AW48" s="85"/>
      <c r="AX48" s="85"/>
      <c r="AY48" s="85"/>
      <c r="AZ48" s="85"/>
      <c r="BA48" s="85"/>
      <c r="BB48" s="85"/>
      <c r="BC48" s="86"/>
      <c r="BD48" s="87"/>
      <c r="BE48" s="87"/>
      <c r="BF48" s="87"/>
      <c r="BG48" s="87"/>
      <c r="BH48" s="87"/>
      <c r="BI48" s="88"/>
      <c r="BJ48" s="105">
        <f>BJ51+BJ52</f>
        <v>2500</v>
      </c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>
        <f>CF51+CF52</f>
        <v>0</v>
      </c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80">
        <f>CF48</f>
        <v>0</v>
      </c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>
        <f>CF48-BJ48</f>
        <v>-2500</v>
      </c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</row>
    <row r="49" spans="1:171" s="4" customFormat="1" ht="14.25" customHeight="1">
      <c r="A49" s="164" t="s">
        <v>109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5"/>
      <c r="AO49" s="85"/>
      <c r="AP49" s="85"/>
      <c r="AQ49" s="85"/>
      <c r="AR49" s="85"/>
      <c r="AS49" s="85"/>
      <c r="AT49" s="85" t="s">
        <v>110</v>
      </c>
      <c r="AU49" s="85"/>
      <c r="AV49" s="85"/>
      <c r="AW49" s="85"/>
      <c r="AX49" s="85"/>
      <c r="AY49" s="85"/>
      <c r="AZ49" s="85"/>
      <c r="BA49" s="85"/>
      <c r="BB49" s="85"/>
      <c r="BC49" s="86"/>
      <c r="BD49" s="87"/>
      <c r="BE49" s="87"/>
      <c r="BF49" s="87"/>
      <c r="BG49" s="87"/>
      <c r="BH49" s="87"/>
      <c r="BI49" s="88"/>
      <c r="BJ49" s="105">
        <v>0</v>
      </c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>
        <v>0</v>
      </c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80">
        <f t="shared" si="7"/>
        <v>0</v>
      </c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>
        <f t="shared" si="5"/>
        <v>0</v>
      </c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</row>
    <row r="50" spans="1:171" s="4" customFormat="1" ht="14.25" customHeight="1">
      <c r="A50" s="164" t="s">
        <v>111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5"/>
      <c r="AO50" s="85"/>
      <c r="AP50" s="85"/>
      <c r="AQ50" s="85"/>
      <c r="AR50" s="85"/>
      <c r="AS50" s="85"/>
      <c r="AT50" s="85" t="s">
        <v>112</v>
      </c>
      <c r="AU50" s="85"/>
      <c r="AV50" s="85"/>
      <c r="AW50" s="85"/>
      <c r="AX50" s="85"/>
      <c r="AY50" s="85"/>
      <c r="AZ50" s="85"/>
      <c r="BA50" s="85"/>
      <c r="BB50" s="85"/>
      <c r="BC50" s="86"/>
      <c r="BD50" s="87"/>
      <c r="BE50" s="87"/>
      <c r="BF50" s="87"/>
      <c r="BG50" s="87"/>
      <c r="BH50" s="87"/>
      <c r="BI50" s="88"/>
      <c r="BJ50" s="105">
        <v>0</v>
      </c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>
        <v>0</v>
      </c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80">
        <f t="shared" si="7"/>
        <v>0</v>
      </c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>
        <f t="shared" si="5"/>
        <v>0</v>
      </c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</row>
    <row r="51" spans="1:171" s="4" customFormat="1" ht="14.25" customHeight="1">
      <c r="A51" s="164" t="s">
        <v>72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5"/>
      <c r="AO51" s="85"/>
      <c r="AP51" s="85"/>
      <c r="AQ51" s="85"/>
      <c r="AR51" s="85"/>
      <c r="AS51" s="85"/>
      <c r="AT51" s="85" t="s">
        <v>100</v>
      </c>
      <c r="AU51" s="85"/>
      <c r="AV51" s="85"/>
      <c r="AW51" s="85"/>
      <c r="AX51" s="85"/>
      <c r="AY51" s="85"/>
      <c r="AZ51" s="85"/>
      <c r="BA51" s="85"/>
      <c r="BB51" s="85"/>
      <c r="BC51" s="86"/>
      <c r="BD51" s="87"/>
      <c r="BE51" s="87"/>
      <c r="BF51" s="87"/>
      <c r="BG51" s="87"/>
      <c r="BH51" s="87"/>
      <c r="BI51" s="88"/>
      <c r="BJ51" s="105">
        <v>2500</v>
      </c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>
        <v>0</v>
      </c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80">
        <f t="shared" si="7"/>
        <v>0</v>
      </c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>
        <f t="shared" si="5"/>
        <v>-2500</v>
      </c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</row>
    <row r="52" spans="1:171" s="4" customFormat="1" ht="15.75" customHeight="1">
      <c r="A52" s="164" t="s">
        <v>73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5"/>
      <c r="AO52" s="85"/>
      <c r="AP52" s="85"/>
      <c r="AQ52" s="85"/>
      <c r="AR52" s="85"/>
      <c r="AS52" s="85"/>
      <c r="AT52" s="85" t="s">
        <v>74</v>
      </c>
      <c r="AU52" s="85"/>
      <c r="AV52" s="85"/>
      <c r="AW52" s="85"/>
      <c r="AX52" s="85"/>
      <c r="AY52" s="85"/>
      <c r="AZ52" s="85"/>
      <c r="BA52" s="85"/>
      <c r="BB52" s="85"/>
      <c r="BC52" s="86"/>
      <c r="BD52" s="87"/>
      <c r="BE52" s="87"/>
      <c r="BF52" s="87"/>
      <c r="BG52" s="87"/>
      <c r="BH52" s="87"/>
      <c r="BI52" s="88"/>
      <c r="BJ52" s="105">
        <v>0</v>
      </c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>
        <v>0</v>
      </c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80">
        <f t="shared" si="7"/>
        <v>0</v>
      </c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>
        <f t="shared" si="5"/>
        <v>0</v>
      </c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</row>
    <row r="53" spans="1:171" s="4" customFormat="1" ht="17.25" customHeight="1">
      <c r="A53" s="164" t="s">
        <v>75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5"/>
      <c r="AO53" s="85"/>
      <c r="AP53" s="85"/>
      <c r="AQ53" s="85"/>
      <c r="AR53" s="85"/>
      <c r="AS53" s="85"/>
      <c r="AT53" s="85" t="s">
        <v>76</v>
      </c>
      <c r="AU53" s="85"/>
      <c r="AV53" s="85"/>
      <c r="AW53" s="85"/>
      <c r="AX53" s="85"/>
      <c r="AY53" s="85"/>
      <c r="AZ53" s="85"/>
      <c r="BA53" s="85"/>
      <c r="BB53" s="85"/>
      <c r="BC53" s="86"/>
      <c r="BD53" s="87"/>
      <c r="BE53" s="87"/>
      <c r="BF53" s="87"/>
      <c r="BG53" s="87"/>
      <c r="BH53" s="87"/>
      <c r="BI53" s="88"/>
      <c r="BJ53" s="105">
        <f>BJ54+BJ55+BJ56+BJ57+BJ58+BJ59</f>
        <v>11546600</v>
      </c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>
        <f>CF54+CF55+CF56+CF57+CF58+CF59</f>
        <v>6812203.96</v>
      </c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80">
        <f t="shared" si="7"/>
        <v>6812203.96</v>
      </c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>
        <f t="shared" si="5"/>
        <v>-4734396.04</v>
      </c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</row>
    <row r="54" spans="1:171" ht="14.25" customHeight="1">
      <c r="A54" s="163" t="s">
        <v>77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2"/>
      <c r="AO54" s="76"/>
      <c r="AP54" s="76"/>
      <c r="AQ54" s="76"/>
      <c r="AR54" s="76"/>
      <c r="AS54" s="76"/>
      <c r="AT54" s="76" t="s">
        <v>116</v>
      </c>
      <c r="AU54" s="76"/>
      <c r="AV54" s="76"/>
      <c r="AW54" s="76"/>
      <c r="AX54" s="76"/>
      <c r="AY54" s="76"/>
      <c r="AZ54" s="76"/>
      <c r="BA54" s="76"/>
      <c r="BB54" s="76"/>
      <c r="BC54" s="77"/>
      <c r="BD54" s="78"/>
      <c r="BE54" s="78"/>
      <c r="BF54" s="78"/>
      <c r="BG54" s="78"/>
      <c r="BH54" s="78"/>
      <c r="BI54" s="79"/>
      <c r="BJ54" s="80">
        <v>2566500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>
        <v>2281700</v>
      </c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>
        <f t="shared" si="7"/>
        <v>2281700</v>
      </c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>
        <f t="shared" si="5"/>
        <v>-284800</v>
      </c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</row>
    <row r="55" spans="1:171" ht="14.25" customHeight="1">
      <c r="A55" s="163" t="s">
        <v>78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2"/>
      <c r="AO55" s="76"/>
      <c r="AP55" s="76"/>
      <c r="AQ55" s="76"/>
      <c r="AR55" s="76"/>
      <c r="AS55" s="76"/>
      <c r="AT55" s="76" t="s">
        <v>117</v>
      </c>
      <c r="AU55" s="76"/>
      <c r="AV55" s="76"/>
      <c r="AW55" s="76"/>
      <c r="AX55" s="76"/>
      <c r="AY55" s="76"/>
      <c r="AZ55" s="76"/>
      <c r="BA55" s="76"/>
      <c r="BB55" s="76"/>
      <c r="BC55" s="77"/>
      <c r="BD55" s="78"/>
      <c r="BE55" s="78"/>
      <c r="BF55" s="78"/>
      <c r="BG55" s="78"/>
      <c r="BH55" s="78"/>
      <c r="BI55" s="79"/>
      <c r="BJ55" s="80">
        <v>75800</v>
      </c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>
        <v>39700</v>
      </c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>
        <f t="shared" si="7"/>
        <v>39700</v>
      </c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>
        <f t="shared" si="5"/>
        <v>-36100</v>
      </c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</row>
    <row r="56" spans="1:171" ht="15.75" customHeight="1">
      <c r="A56" s="73" t="s">
        <v>79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4"/>
      <c r="AO56" s="75"/>
      <c r="AP56" s="75"/>
      <c r="AQ56" s="75"/>
      <c r="AR56" s="75"/>
      <c r="AS56" s="75"/>
      <c r="AT56" s="76" t="s">
        <v>118</v>
      </c>
      <c r="AU56" s="76"/>
      <c r="AV56" s="76"/>
      <c r="AW56" s="76"/>
      <c r="AX56" s="76"/>
      <c r="AY56" s="76"/>
      <c r="AZ56" s="76"/>
      <c r="BA56" s="76"/>
      <c r="BB56" s="76"/>
      <c r="BC56" s="77"/>
      <c r="BD56" s="78"/>
      <c r="BE56" s="78"/>
      <c r="BF56" s="78"/>
      <c r="BG56" s="78"/>
      <c r="BH56" s="78"/>
      <c r="BI56" s="79"/>
      <c r="BJ56" s="80">
        <v>200</v>
      </c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>
        <v>200</v>
      </c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>
        <f t="shared" si="7"/>
        <v>200</v>
      </c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>
        <f t="shared" si="5"/>
        <v>0</v>
      </c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</row>
    <row r="57" spans="1:171" ht="15.75" customHeight="1">
      <c r="A57" s="73" t="s">
        <v>123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4"/>
      <c r="AO57" s="75"/>
      <c r="AP57" s="75"/>
      <c r="AQ57" s="75"/>
      <c r="AR57" s="75"/>
      <c r="AS57" s="75"/>
      <c r="AT57" s="76" t="s">
        <v>124</v>
      </c>
      <c r="AU57" s="76"/>
      <c r="AV57" s="76"/>
      <c r="AW57" s="76"/>
      <c r="AX57" s="76"/>
      <c r="AY57" s="76"/>
      <c r="AZ57" s="76"/>
      <c r="BA57" s="76"/>
      <c r="BB57" s="76"/>
      <c r="BC57" s="77"/>
      <c r="BD57" s="78"/>
      <c r="BE57" s="78"/>
      <c r="BF57" s="78"/>
      <c r="BG57" s="78"/>
      <c r="BH57" s="78"/>
      <c r="BI57" s="79"/>
      <c r="BJ57" s="80">
        <v>4902300</v>
      </c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>
        <v>3947525.96</v>
      </c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>
        <f t="shared" ref="EJ57" si="12">CF57</f>
        <v>3947525.96</v>
      </c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>
        <f t="shared" ref="FA57" si="13">CF57-BJ57</f>
        <v>-954774.04</v>
      </c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</row>
    <row r="58" spans="1:171" ht="14.25" customHeight="1">
      <c r="A58" s="73" t="s">
        <v>121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4"/>
      <c r="AO58" s="75"/>
      <c r="AP58" s="75"/>
      <c r="AQ58" s="75"/>
      <c r="AR58" s="75"/>
      <c r="AS58" s="75"/>
      <c r="AT58" s="76" t="s">
        <v>119</v>
      </c>
      <c r="AU58" s="76"/>
      <c r="AV58" s="76"/>
      <c r="AW58" s="76"/>
      <c r="AX58" s="76"/>
      <c r="AY58" s="76"/>
      <c r="AZ58" s="76"/>
      <c r="BA58" s="76"/>
      <c r="BB58" s="76"/>
      <c r="BC58" s="77"/>
      <c r="BD58" s="78"/>
      <c r="BE58" s="78"/>
      <c r="BF58" s="78"/>
      <c r="BG58" s="78"/>
      <c r="BH58" s="78"/>
      <c r="BI58" s="79"/>
      <c r="BJ58" s="80">
        <v>1042200</v>
      </c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>
        <v>262978</v>
      </c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>
        <f t="shared" si="7"/>
        <v>262978</v>
      </c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>
        <f t="shared" si="5"/>
        <v>-779222</v>
      </c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</row>
    <row r="59" spans="1:171" ht="14.25" customHeight="1">
      <c r="A59" s="73" t="s">
        <v>122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162"/>
      <c r="AO59" s="76"/>
      <c r="AP59" s="76"/>
      <c r="AQ59" s="76"/>
      <c r="AR59" s="76"/>
      <c r="AS59" s="76"/>
      <c r="AT59" s="76" t="s">
        <v>120</v>
      </c>
      <c r="AU59" s="76"/>
      <c r="AV59" s="76"/>
      <c r="AW59" s="76"/>
      <c r="AX59" s="76"/>
      <c r="AY59" s="76"/>
      <c r="AZ59" s="76"/>
      <c r="BA59" s="76"/>
      <c r="BB59" s="76"/>
      <c r="BC59" s="77"/>
      <c r="BD59" s="78"/>
      <c r="BE59" s="78"/>
      <c r="BF59" s="78"/>
      <c r="BG59" s="78"/>
      <c r="BH59" s="78"/>
      <c r="BI59" s="79"/>
      <c r="BJ59" s="80">
        <v>2959600</v>
      </c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>
        <v>280100</v>
      </c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>
        <f t="shared" ref="EJ59" si="14">CF59</f>
        <v>280100</v>
      </c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>
        <f t="shared" ref="FA59" si="15">CF59-BJ59</f>
        <v>-2679500</v>
      </c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</row>
    <row r="60" spans="1:171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2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7"/>
      <c r="BD60" s="78"/>
      <c r="BE60" s="78"/>
      <c r="BF60" s="78"/>
      <c r="BG60" s="78"/>
      <c r="BH60" s="78"/>
      <c r="BI60" s="79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</row>
  </sheetData>
  <mergeCells count="436">
    <mergeCell ref="BJ49:CE49"/>
    <mergeCell ref="CF49:DA49"/>
    <mergeCell ref="DB49:DR49"/>
    <mergeCell ref="DS49:EI49"/>
    <mergeCell ref="EJ49:EZ49"/>
    <mergeCell ref="FA49:FO49"/>
    <mergeCell ref="A50:AM50"/>
    <mergeCell ref="AN50:AS50"/>
    <mergeCell ref="AT50:BI50"/>
    <mergeCell ref="BJ50:CE50"/>
    <mergeCell ref="CF50:DA50"/>
    <mergeCell ref="DB50:DR50"/>
    <mergeCell ref="DS50:EI50"/>
    <mergeCell ref="EJ50:EZ50"/>
    <mergeCell ref="FA50:FO50"/>
    <mergeCell ref="DS40:EI40"/>
    <mergeCell ref="EJ40:EZ40"/>
    <mergeCell ref="FA40:FO40"/>
    <mergeCell ref="DS41:EI41"/>
    <mergeCell ref="FA33:FO33"/>
    <mergeCell ref="FA32:FO32"/>
    <mergeCell ref="FA42:FO42"/>
    <mergeCell ref="DS42:EI42"/>
    <mergeCell ref="DB39:DR39"/>
    <mergeCell ref="DS39:EI39"/>
    <mergeCell ref="EJ33:EZ33"/>
    <mergeCell ref="DS33:EI33"/>
    <mergeCell ref="DS34:EI34"/>
    <mergeCell ref="FA31:FO31"/>
    <mergeCell ref="FA35:FO35"/>
    <mergeCell ref="EJ46:EZ46"/>
    <mergeCell ref="EJ47:EZ47"/>
    <mergeCell ref="EJ39:EZ39"/>
    <mergeCell ref="EJ44:EZ44"/>
    <mergeCell ref="FA46:FO46"/>
    <mergeCell ref="EJ41:EZ41"/>
    <mergeCell ref="DB46:DR46"/>
    <mergeCell ref="FA39:FO39"/>
    <mergeCell ref="FA38:FO38"/>
    <mergeCell ref="DB38:DR38"/>
    <mergeCell ref="DS38:EI38"/>
    <mergeCell ref="DB37:DR37"/>
    <mergeCell ref="DS37:EI37"/>
    <mergeCell ref="DB33:DR33"/>
    <mergeCell ref="FA37:FO37"/>
    <mergeCell ref="EJ37:EZ37"/>
    <mergeCell ref="EJ38:EZ38"/>
    <mergeCell ref="DS36:EI36"/>
    <mergeCell ref="FA34:FO34"/>
    <mergeCell ref="EJ36:EZ36"/>
    <mergeCell ref="EJ35:EZ35"/>
    <mergeCell ref="FA45:FO45"/>
    <mergeCell ref="DS43:EI43"/>
    <mergeCell ref="DS44:EI44"/>
    <mergeCell ref="DS47:EI47"/>
    <mergeCell ref="CF47:DA47"/>
    <mergeCell ref="CF43:DA43"/>
    <mergeCell ref="FA41:FO41"/>
    <mergeCell ref="DB47:DR47"/>
    <mergeCell ref="CF44:DA44"/>
    <mergeCell ref="EJ42:EZ42"/>
    <mergeCell ref="DS46:EI46"/>
    <mergeCell ref="FA43:FO43"/>
    <mergeCell ref="EJ43:EZ43"/>
    <mergeCell ref="CF41:DA41"/>
    <mergeCell ref="DB41:DR41"/>
    <mergeCell ref="BJ23:CE23"/>
    <mergeCell ref="AN47:AS47"/>
    <mergeCell ref="CF23:DA23"/>
    <mergeCell ref="A29:AM29"/>
    <mergeCell ref="A28:AM28"/>
    <mergeCell ref="AN29:AS29"/>
    <mergeCell ref="A38:AM38"/>
    <mergeCell ref="AN38:AS38"/>
    <mergeCell ref="A39:AM39"/>
    <mergeCell ref="AN39:AS39"/>
    <mergeCell ref="AT39:BI39"/>
    <mergeCell ref="AT43:BI43"/>
    <mergeCell ref="BJ43:CE43"/>
    <mergeCell ref="AN44:AS44"/>
    <mergeCell ref="AT44:BI44"/>
    <mergeCell ref="A42:AM42"/>
    <mergeCell ref="A45:AM45"/>
    <mergeCell ref="AN45:AS45"/>
    <mergeCell ref="CF46:DA46"/>
    <mergeCell ref="CF32:DA32"/>
    <mergeCell ref="CF36:DA36"/>
    <mergeCell ref="CF24:DA24"/>
    <mergeCell ref="BJ42:CE42"/>
    <mergeCell ref="BJ44:CE44"/>
    <mergeCell ref="A47:AM47"/>
    <mergeCell ref="FA20:FO20"/>
    <mergeCell ref="AT20:BI20"/>
    <mergeCell ref="A24:AM24"/>
    <mergeCell ref="BJ21:CE21"/>
    <mergeCell ref="CF22:DA22"/>
    <mergeCell ref="A23:AM23"/>
    <mergeCell ref="AN23:AS23"/>
    <mergeCell ref="CF21:DA21"/>
    <mergeCell ref="CF20:DA20"/>
    <mergeCell ref="DB20:DR20"/>
    <mergeCell ref="DS20:EI20"/>
    <mergeCell ref="A21:AM21"/>
    <mergeCell ref="AN21:AS21"/>
    <mergeCell ref="AT21:BI21"/>
    <mergeCell ref="A20:AM20"/>
    <mergeCell ref="AN20:AS20"/>
    <mergeCell ref="BJ20:CE20"/>
    <mergeCell ref="AN24:AS24"/>
    <mergeCell ref="AT24:BI24"/>
    <mergeCell ref="BJ24:CE24"/>
    <mergeCell ref="A22:AM22"/>
    <mergeCell ref="AN22:AS22"/>
    <mergeCell ref="AT23:BI23"/>
    <mergeCell ref="CF25:DA25"/>
    <mergeCell ref="CF26:DA26"/>
    <mergeCell ref="DB25:DR25"/>
    <mergeCell ref="DB26:DR26"/>
    <mergeCell ref="AN27:AS27"/>
    <mergeCell ref="BJ39:CE39"/>
    <mergeCell ref="CF39:DA39"/>
    <mergeCell ref="AN42:AS42"/>
    <mergeCell ref="AT42:BI42"/>
    <mergeCell ref="BJ41:CE41"/>
    <mergeCell ref="CF28:DA28"/>
    <mergeCell ref="AT38:BI38"/>
    <mergeCell ref="CF38:DA38"/>
    <mergeCell ref="BJ38:CE38"/>
    <mergeCell ref="DB36:DR36"/>
    <mergeCell ref="DB28:DR28"/>
    <mergeCell ref="A27:AM27"/>
    <mergeCell ref="A26:AM26"/>
    <mergeCell ref="AN26:AS26"/>
    <mergeCell ref="AT26:BI26"/>
    <mergeCell ref="BJ26:CE26"/>
    <mergeCell ref="A25:AM25"/>
    <mergeCell ref="AN25:AS25"/>
    <mergeCell ref="AT25:BI25"/>
    <mergeCell ref="BJ25:CE25"/>
    <mergeCell ref="FA56:FO56"/>
    <mergeCell ref="BJ56:CE56"/>
    <mergeCell ref="CF56:DA56"/>
    <mergeCell ref="DB56:DR56"/>
    <mergeCell ref="A56:AM56"/>
    <mergeCell ref="AN56:AS56"/>
    <mergeCell ref="A60:AM60"/>
    <mergeCell ref="AN60:AS60"/>
    <mergeCell ref="AT60:BI60"/>
    <mergeCell ref="BJ60:CE60"/>
    <mergeCell ref="FA60:FO60"/>
    <mergeCell ref="CF60:DA60"/>
    <mergeCell ref="DB60:DR60"/>
    <mergeCell ref="DS60:EI60"/>
    <mergeCell ref="EJ60:EZ60"/>
    <mergeCell ref="EJ56:EZ56"/>
    <mergeCell ref="AN58:AS58"/>
    <mergeCell ref="AT58:BI58"/>
    <mergeCell ref="BJ58:CE58"/>
    <mergeCell ref="AT56:BI56"/>
    <mergeCell ref="FA58:FO58"/>
    <mergeCell ref="A59:AM59"/>
    <mergeCell ref="AN59:AS59"/>
    <mergeCell ref="AT59:BI59"/>
    <mergeCell ref="BJ59:CE59"/>
    <mergeCell ref="CF59:DA59"/>
    <mergeCell ref="DB59:DR59"/>
    <mergeCell ref="DS59:EI59"/>
    <mergeCell ref="A58:AM58"/>
    <mergeCell ref="FA59:FO59"/>
    <mergeCell ref="CF58:DA58"/>
    <mergeCell ref="DB58:DR58"/>
    <mergeCell ref="A46:AM46"/>
    <mergeCell ref="AN46:AS46"/>
    <mergeCell ref="AT46:BI46"/>
    <mergeCell ref="BJ46:CE46"/>
    <mergeCell ref="BJ47:CE47"/>
    <mergeCell ref="EJ59:EZ59"/>
    <mergeCell ref="DS58:EI58"/>
    <mergeCell ref="EJ58:EZ58"/>
    <mergeCell ref="DB55:DR55"/>
    <mergeCell ref="A55:AM55"/>
    <mergeCell ref="DS56:EI56"/>
    <mergeCell ref="AN48:AS48"/>
    <mergeCell ref="BJ51:CE51"/>
    <mergeCell ref="DS51:EI51"/>
    <mergeCell ref="CF52:DA52"/>
    <mergeCell ref="DB52:DR52"/>
    <mergeCell ref="AT53:BI53"/>
    <mergeCell ref="BJ48:CE48"/>
    <mergeCell ref="CF48:DA48"/>
    <mergeCell ref="EJ55:EZ55"/>
    <mergeCell ref="AN55:AS55"/>
    <mergeCell ref="A48:AM48"/>
    <mergeCell ref="A54:AM54"/>
    <mergeCell ref="AN54:AS54"/>
    <mergeCell ref="AT54:BI54"/>
    <mergeCell ref="A52:AM52"/>
    <mergeCell ref="AN52:AS52"/>
    <mergeCell ref="AT52:BI52"/>
    <mergeCell ref="A53:AM53"/>
    <mergeCell ref="AN51:AS51"/>
    <mergeCell ref="AT51:BI51"/>
    <mergeCell ref="AN53:AS53"/>
    <mergeCell ref="A51:AM51"/>
    <mergeCell ref="AT48:BI48"/>
    <mergeCell ref="A49:AM49"/>
    <mergeCell ref="AN49:AS49"/>
    <mergeCell ref="AT49:BI49"/>
    <mergeCell ref="DS53:EI53"/>
    <mergeCell ref="DB54:DR54"/>
    <mergeCell ref="DS52:EI52"/>
    <mergeCell ref="BJ19:CE19"/>
    <mergeCell ref="A18:AM18"/>
    <mergeCell ref="AN18:AS18"/>
    <mergeCell ref="AT18:BI18"/>
    <mergeCell ref="A16:AM16"/>
    <mergeCell ref="BJ17:CE17"/>
    <mergeCell ref="AN16:AS16"/>
    <mergeCell ref="EE16:ES16"/>
    <mergeCell ref="BJ16:CE16"/>
    <mergeCell ref="A17:AM17"/>
    <mergeCell ref="AN17:AS17"/>
    <mergeCell ref="AT17:BI17"/>
    <mergeCell ref="AT16:BI16"/>
    <mergeCell ref="CW16:DM16"/>
    <mergeCell ref="DN16:ED16"/>
    <mergeCell ref="CF16:CV16"/>
    <mergeCell ref="AT22:BI22"/>
    <mergeCell ref="BJ22:CE22"/>
    <mergeCell ref="ET7:FJ9"/>
    <mergeCell ref="A6:BI6"/>
    <mergeCell ref="A7:BI7"/>
    <mergeCell ref="A8:BI8"/>
    <mergeCell ref="EJ18:EX18"/>
    <mergeCell ref="FA18:FO18"/>
    <mergeCell ref="DS19:EI19"/>
    <mergeCell ref="CF18:DA18"/>
    <mergeCell ref="DB18:DR18"/>
    <mergeCell ref="EJ17:EZ17"/>
    <mergeCell ref="FA17:FO17"/>
    <mergeCell ref="CF17:DA17"/>
    <mergeCell ref="DB17:DR17"/>
    <mergeCell ref="CF14:ES14"/>
    <mergeCell ref="EE15:ES15"/>
    <mergeCell ref="AT14:BI15"/>
    <mergeCell ref="BJ14:CE15"/>
    <mergeCell ref="A14:AM15"/>
    <mergeCell ref="CF15:CV15"/>
    <mergeCell ref="CW15:DM15"/>
    <mergeCell ref="AN19:AS19"/>
    <mergeCell ref="AT19:BI19"/>
    <mergeCell ref="DN15:ED15"/>
    <mergeCell ref="DS18:EG18"/>
    <mergeCell ref="BJ18:CC18"/>
    <mergeCell ref="A19:AM19"/>
    <mergeCell ref="FA27:FO27"/>
    <mergeCell ref="EJ22:EZ22"/>
    <mergeCell ref="EJ32:EZ32"/>
    <mergeCell ref="DS28:EI28"/>
    <mergeCell ref="EJ28:EZ28"/>
    <mergeCell ref="FA28:FO28"/>
    <mergeCell ref="DS29:EI29"/>
    <mergeCell ref="FA24:FO24"/>
    <mergeCell ref="DS23:EI23"/>
    <mergeCell ref="EJ23:EZ23"/>
    <mergeCell ref="FA23:FO23"/>
    <mergeCell ref="DS25:EI25"/>
    <mergeCell ref="EJ25:EZ25"/>
    <mergeCell ref="FA25:FO25"/>
    <mergeCell ref="FA30:FO30"/>
    <mergeCell ref="EJ31:EZ31"/>
    <mergeCell ref="DS26:EI26"/>
    <mergeCell ref="EJ26:EZ26"/>
    <mergeCell ref="FA26:FO26"/>
    <mergeCell ref="EJ29:EZ29"/>
    <mergeCell ref="FA29:FO29"/>
    <mergeCell ref="EJ27:EZ27"/>
    <mergeCell ref="FA53:FO53"/>
    <mergeCell ref="CF55:DA55"/>
    <mergeCell ref="DS54:EI54"/>
    <mergeCell ref="EJ54:EZ54"/>
    <mergeCell ref="AT55:BI55"/>
    <mergeCell ref="BJ55:CE55"/>
    <mergeCell ref="DB51:DR51"/>
    <mergeCell ref="EJ53:EZ53"/>
    <mergeCell ref="DS55:EI55"/>
    <mergeCell ref="BJ52:CE52"/>
    <mergeCell ref="BJ53:CE53"/>
    <mergeCell ref="BJ54:CE54"/>
    <mergeCell ref="CF54:DA54"/>
    <mergeCell ref="CF51:DA51"/>
    <mergeCell ref="FA52:FO52"/>
    <mergeCell ref="EJ52:EZ52"/>
    <mergeCell ref="FA51:FO51"/>
    <mergeCell ref="EJ51:EZ51"/>
    <mergeCell ref="FA55:FO55"/>
    <mergeCell ref="FA54:FO54"/>
    <mergeCell ref="CF53:DA53"/>
    <mergeCell ref="DB53:DR53"/>
    <mergeCell ref="FA48:FO48"/>
    <mergeCell ref="DS48:EI48"/>
    <mergeCell ref="EJ48:EZ48"/>
    <mergeCell ref="FA47:FO47"/>
    <mergeCell ref="FA44:FO44"/>
    <mergeCell ref="DS45:EI45"/>
    <mergeCell ref="EJ45:EZ45"/>
    <mergeCell ref="AT45:BI45"/>
    <mergeCell ref="BJ45:CE45"/>
    <mergeCell ref="CF45:DA45"/>
    <mergeCell ref="DB45:DR45"/>
    <mergeCell ref="AT47:BI47"/>
    <mergeCell ref="DB48:DR48"/>
    <mergeCell ref="A31:AM31"/>
    <mergeCell ref="DB35:DR35"/>
    <mergeCell ref="AN32:AS32"/>
    <mergeCell ref="AT32:BI32"/>
    <mergeCell ref="BJ32:CE32"/>
    <mergeCell ref="DB32:DR32"/>
    <mergeCell ref="DB29:DR29"/>
    <mergeCell ref="CF35:DA35"/>
    <mergeCell ref="DB34:DR34"/>
    <mergeCell ref="CF31:DA31"/>
    <mergeCell ref="DB31:DR31"/>
    <mergeCell ref="BJ31:CE31"/>
    <mergeCell ref="BJ29:CE29"/>
    <mergeCell ref="CF29:DA29"/>
    <mergeCell ref="A37:AM37"/>
    <mergeCell ref="BJ37:CE37"/>
    <mergeCell ref="CF37:DA37"/>
    <mergeCell ref="AT33:BI33"/>
    <mergeCell ref="BJ33:CE33"/>
    <mergeCell ref="CF33:DA33"/>
    <mergeCell ref="AN37:AS37"/>
    <mergeCell ref="AT37:BI37"/>
    <mergeCell ref="A35:AM35"/>
    <mergeCell ref="A36:AM36"/>
    <mergeCell ref="CF34:DA34"/>
    <mergeCell ref="A34:AM34"/>
    <mergeCell ref="A33:AM33"/>
    <mergeCell ref="AN34:AS34"/>
    <mergeCell ref="AT36:BI36"/>
    <mergeCell ref="BJ36:CE36"/>
    <mergeCell ref="AN36:AS36"/>
    <mergeCell ref="AN33:AS33"/>
    <mergeCell ref="BJ34:CE34"/>
    <mergeCell ref="AN35:AS35"/>
    <mergeCell ref="AT35:BI35"/>
    <mergeCell ref="BJ35:CE35"/>
    <mergeCell ref="DS27:EI27"/>
    <mergeCell ref="EJ24:EZ24"/>
    <mergeCell ref="DS32:EI32"/>
    <mergeCell ref="DS24:EI24"/>
    <mergeCell ref="DS22:EI22"/>
    <mergeCell ref="DS35:EI35"/>
    <mergeCell ref="EJ34:EZ34"/>
    <mergeCell ref="DS31:EI31"/>
    <mergeCell ref="DB24:DR24"/>
    <mergeCell ref="DB27:DR27"/>
    <mergeCell ref="DB30:DR30"/>
    <mergeCell ref="DS30:EI30"/>
    <mergeCell ref="EJ30:EZ30"/>
    <mergeCell ref="DB23:DR23"/>
    <mergeCell ref="DB22:DR22"/>
    <mergeCell ref="A1:FJ1"/>
    <mergeCell ref="A2:FJ2"/>
    <mergeCell ref="A3:EQ3"/>
    <mergeCell ref="A4:EA4"/>
    <mergeCell ref="ET3:FJ3"/>
    <mergeCell ref="ET4:FJ4"/>
    <mergeCell ref="FA22:FO22"/>
    <mergeCell ref="CF19:DA19"/>
    <mergeCell ref="DB19:DR19"/>
    <mergeCell ref="EJ20:EZ20"/>
    <mergeCell ref="DB21:DR21"/>
    <mergeCell ref="DS21:EI21"/>
    <mergeCell ref="EJ21:EZ21"/>
    <mergeCell ref="ET14:FJ15"/>
    <mergeCell ref="ET16:FJ16"/>
    <mergeCell ref="FA21:FO21"/>
    <mergeCell ref="CO5:CP5"/>
    <mergeCell ref="ET12:FJ12"/>
    <mergeCell ref="V10:EB10"/>
    <mergeCell ref="ET10:FJ10"/>
    <mergeCell ref="BO5:CI5"/>
    <mergeCell ref="AI9:EB9"/>
    <mergeCell ref="CJ5:CN5"/>
    <mergeCell ref="ET11:FJ11"/>
    <mergeCell ref="ET5:FJ5"/>
    <mergeCell ref="ET6:FJ6"/>
    <mergeCell ref="AN14:AS15"/>
    <mergeCell ref="EJ19:EZ19"/>
    <mergeCell ref="FA19:FO19"/>
    <mergeCell ref="A13:FJ13"/>
    <mergeCell ref="DS17:EI17"/>
    <mergeCell ref="A32:AM32"/>
    <mergeCell ref="FA36:FO36"/>
    <mergeCell ref="AT34:BI34"/>
    <mergeCell ref="AT27:BI27"/>
    <mergeCell ref="BJ28:CE28"/>
    <mergeCell ref="AN28:AS28"/>
    <mergeCell ref="AT28:BI28"/>
    <mergeCell ref="AT29:BI29"/>
    <mergeCell ref="CF27:DA27"/>
    <mergeCell ref="BJ27:CE27"/>
    <mergeCell ref="AN31:AS31"/>
    <mergeCell ref="AT31:BI31"/>
    <mergeCell ref="A30:AM30"/>
    <mergeCell ref="AN30:AS30"/>
    <mergeCell ref="AT30:BI30"/>
    <mergeCell ref="BJ30:CE30"/>
    <mergeCell ref="CF30:DA30"/>
    <mergeCell ref="A41:AM41"/>
    <mergeCell ref="A43:AM43"/>
    <mergeCell ref="DB44:DR44"/>
    <mergeCell ref="CF42:DA42"/>
    <mergeCell ref="DB42:DR42"/>
    <mergeCell ref="A40:AM40"/>
    <mergeCell ref="AN40:AS40"/>
    <mergeCell ref="AT40:BI40"/>
    <mergeCell ref="BJ40:CE40"/>
    <mergeCell ref="CF40:DA40"/>
    <mergeCell ref="DB40:DR40"/>
    <mergeCell ref="AN41:AS41"/>
    <mergeCell ref="AT41:BI41"/>
    <mergeCell ref="DB43:DR43"/>
    <mergeCell ref="A44:AM44"/>
    <mergeCell ref="AN43:AS43"/>
    <mergeCell ref="A57:AM57"/>
    <mergeCell ref="AN57:AS57"/>
    <mergeCell ref="AT57:BI57"/>
    <mergeCell ref="BJ57:CE57"/>
    <mergeCell ref="CF57:DA57"/>
    <mergeCell ref="DB57:DR57"/>
    <mergeCell ref="DS57:EI57"/>
    <mergeCell ref="EJ57:EZ57"/>
    <mergeCell ref="FA57:FO57"/>
  </mergeCells>
  <phoneticPr fontId="0" type="noConversion"/>
  <pageMargins left="0.39370078740157483" right="0.39370078740157483" top="0.78740157480314965" bottom="0.39370078740157483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75" zoomScaleSheetLayoutView="75" workbookViewId="0">
      <selection sqref="A1:XFD1048576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8" width="10.140625" customWidth="1"/>
    <col min="9" max="9" width="14.85546875" customWidth="1"/>
    <col min="10" max="12" width="16.85546875" customWidth="1"/>
  </cols>
  <sheetData>
    <row r="1" spans="1:12" ht="20.100000000000001" customHeight="1"/>
    <row r="2" spans="1:12" ht="14.25" customHeight="1">
      <c r="B2" s="7"/>
      <c r="C2" s="8"/>
      <c r="D2" s="8"/>
      <c r="E2" s="7" t="s">
        <v>128</v>
      </c>
      <c r="F2" s="9"/>
      <c r="G2" s="9"/>
      <c r="H2" s="9"/>
      <c r="I2" s="9"/>
      <c r="J2" s="9"/>
      <c r="K2" s="9" t="s">
        <v>129</v>
      </c>
      <c r="L2" s="10"/>
    </row>
    <row r="3" spans="1:12" ht="54.75" customHeight="1" thickBot="1">
      <c r="A3" s="11"/>
      <c r="B3" s="11"/>
      <c r="C3" s="12"/>
      <c r="D3" s="12"/>
      <c r="E3" s="13"/>
      <c r="F3" s="13"/>
      <c r="G3" s="13"/>
      <c r="H3" s="13"/>
      <c r="I3" s="13"/>
      <c r="J3" s="13"/>
      <c r="K3" s="13"/>
      <c r="L3" s="12"/>
    </row>
    <row r="4" spans="1:12" ht="12.75" customHeight="1">
      <c r="A4" s="176" t="s">
        <v>130</v>
      </c>
      <c r="B4" s="179" t="s">
        <v>131</v>
      </c>
      <c r="C4" s="182" t="s">
        <v>132</v>
      </c>
      <c r="D4" s="183"/>
      <c r="E4" s="188" t="s">
        <v>42</v>
      </c>
      <c r="F4" s="188" t="s">
        <v>21</v>
      </c>
      <c r="G4" s="191" t="s">
        <v>133</v>
      </c>
      <c r="H4" s="192"/>
      <c r="I4" s="192"/>
      <c r="J4" s="193"/>
      <c r="K4" s="191" t="s">
        <v>134</v>
      </c>
      <c r="L4" s="197"/>
    </row>
    <row r="5" spans="1:12" ht="21" customHeight="1">
      <c r="A5" s="177"/>
      <c r="B5" s="180"/>
      <c r="C5" s="184"/>
      <c r="D5" s="185"/>
      <c r="E5" s="189"/>
      <c r="F5" s="189"/>
      <c r="G5" s="194"/>
      <c r="H5" s="195"/>
      <c r="I5" s="195"/>
      <c r="J5" s="196"/>
      <c r="K5" s="194"/>
      <c r="L5" s="198"/>
    </row>
    <row r="6" spans="1:12" ht="15" customHeight="1">
      <c r="A6" s="177"/>
      <c r="B6" s="180"/>
      <c r="C6" s="184"/>
      <c r="D6" s="185"/>
      <c r="E6" s="189"/>
      <c r="F6" s="189"/>
      <c r="G6" s="199" t="s">
        <v>135</v>
      </c>
      <c r="H6" s="199" t="s">
        <v>136</v>
      </c>
      <c r="I6" s="199" t="s">
        <v>137</v>
      </c>
      <c r="J6" s="202" t="s">
        <v>18</v>
      </c>
      <c r="K6" s="199" t="s">
        <v>138</v>
      </c>
      <c r="L6" s="205" t="s">
        <v>139</v>
      </c>
    </row>
    <row r="7" spans="1:12" ht="17.25" customHeight="1">
      <c r="A7" s="177"/>
      <c r="B7" s="180"/>
      <c r="C7" s="184"/>
      <c r="D7" s="185"/>
      <c r="E7" s="189"/>
      <c r="F7" s="189"/>
      <c r="G7" s="189"/>
      <c r="H7" s="200"/>
      <c r="I7" s="200"/>
      <c r="J7" s="203"/>
      <c r="K7" s="189"/>
      <c r="L7" s="206"/>
    </row>
    <row r="8" spans="1:12" ht="49.15" customHeight="1">
      <c r="A8" s="177"/>
      <c r="B8" s="180"/>
      <c r="C8" s="184"/>
      <c r="D8" s="185"/>
      <c r="E8" s="189"/>
      <c r="F8" s="189"/>
      <c r="G8" s="189"/>
      <c r="H8" s="200"/>
      <c r="I8" s="200"/>
      <c r="J8" s="203"/>
      <c r="K8" s="189"/>
      <c r="L8" s="206"/>
    </row>
    <row r="9" spans="1:12" ht="17.100000000000001" customHeight="1">
      <c r="A9" s="177"/>
      <c r="B9" s="180"/>
      <c r="C9" s="184"/>
      <c r="D9" s="185"/>
      <c r="E9" s="189"/>
      <c r="F9" s="189"/>
      <c r="G9" s="189"/>
      <c r="H9" s="200"/>
      <c r="I9" s="200"/>
      <c r="J9" s="203"/>
      <c r="K9" s="189"/>
      <c r="L9" s="206"/>
    </row>
    <row r="10" spans="1:12" ht="22.5" customHeight="1">
      <c r="A10" s="177"/>
      <c r="B10" s="180"/>
      <c r="C10" s="184"/>
      <c r="D10" s="185"/>
      <c r="E10" s="189"/>
      <c r="F10" s="189"/>
      <c r="G10" s="189"/>
      <c r="H10" s="200"/>
      <c r="I10" s="200"/>
      <c r="J10" s="203"/>
      <c r="K10" s="189"/>
      <c r="L10" s="206"/>
    </row>
    <row r="11" spans="1:12" ht="29.25" customHeight="1">
      <c r="A11" s="178"/>
      <c r="B11" s="181"/>
      <c r="C11" s="186"/>
      <c r="D11" s="187"/>
      <c r="E11" s="190"/>
      <c r="F11" s="190"/>
      <c r="G11" s="190"/>
      <c r="H11" s="201"/>
      <c r="I11" s="201"/>
      <c r="J11" s="204"/>
      <c r="K11" s="190"/>
      <c r="L11" s="207"/>
    </row>
    <row r="12" spans="1:12" ht="29.85" customHeight="1" thickBot="1">
      <c r="A12" s="14">
        <v>1</v>
      </c>
      <c r="B12" s="15">
        <v>2</v>
      </c>
      <c r="C12" s="172">
        <v>3</v>
      </c>
      <c r="D12" s="173"/>
      <c r="E12" s="16" t="s">
        <v>140</v>
      </c>
      <c r="F12" s="17" t="s">
        <v>141</v>
      </c>
      <c r="G12" s="17" t="s">
        <v>142</v>
      </c>
      <c r="H12" s="16" t="s">
        <v>143</v>
      </c>
      <c r="I12" s="16" t="s">
        <v>144</v>
      </c>
      <c r="J12" s="16" t="s">
        <v>145</v>
      </c>
      <c r="K12" s="18" t="s">
        <v>146</v>
      </c>
      <c r="L12" s="19" t="s">
        <v>147</v>
      </c>
    </row>
    <row r="13" spans="1:12" ht="43.35" customHeight="1">
      <c r="A13" s="20" t="s">
        <v>148</v>
      </c>
      <c r="B13" s="21" t="s">
        <v>24</v>
      </c>
      <c r="C13" s="168" t="s">
        <v>149</v>
      </c>
      <c r="D13" s="169"/>
      <c r="E13" s="22">
        <f>FIO+E25+E33+E39+E42+E50+E59+E64+E70+E74</f>
        <v>15569500</v>
      </c>
      <c r="F13" s="22">
        <f>E13</f>
        <v>15569500</v>
      </c>
      <c r="G13" s="22">
        <f>G16+G25+G33+G39+G42+G50+G59+G64+G70+G74</f>
        <v>5215558.8</v>
      </c>
      <c r="H13" s="22" t="s">
        <v>53</v>
      </c>
      <c r="I13" s="22" t="s">
        <v>53</v>
      </c>
      <c r="J13" s="22">
        <f>J16+J25+J33+J50+J64+J70+J74+J39+J42+J59</f>
        <v>5215558.8</v>
      </c>
      <c r="K13" s="22">
        <f>E13-J13</f>
        <v>10353941.199999999</v>
      </c>
      <c r="L13" s="22">
        <f>K13</f>
        <v>10353941.199999999</v>
      </c>
    </row>
    <row r="14" spans="1:12" ht="76.150000000000006" customHeight="1">
      <c r="A14" s="23" t="s">
        <v>13</v>
      </c>
      <c r="B14" s="24"/>
      <c r="C14" s="170"/>
      <c r="D14" s="171"/>
      <c r="E14" s="25"/>
      <c r="F14" s="25"/>
      <c r="G14" s="25"/>
      <c r="H14" s="25"/>
      <c r="I14" s="25"/>
      <c r="J14" s="25"/>
      <c r="K14" s="25"/>
      <c r="L14" s="25"/>
    </row>
    <row r="15" spans="1:12" ht="45.4" customHeight="1">
      <c r="A15" s="20" t="s">
        <v>150</v>
      </c>
      <c r="B15" s="21" t="s">
        <v>24</v>
      </c>
      <c r="C15" s="168" t="s">
        <v>151</v>
      </c>
      <c r="D15" s="169"/>
      <c r="E15" s="22">
        <f>FIO+E25</f>
        <v>3592600</v>
      </c>
      <c r="F15" s="22">
        <f>E15</f>
        <v>3592600</v>
      </c>
      <c r="G15" s="22">
        <f>G16+G25</f>
        <v>1344809.47</v>
      </c>
      <c r="H15" s="22" t="s">
        <v>53</v>
      </c>
      <c r="I15" s="22" t="s">
        <v>53</v>
      </c>
      <c r="J15" s="22">
        <f>IF(IF(G15="-",0,G15)+IF(H15="-",0,H15)+IF(I15="-",0,I15)=0,"-",IF(G15="-",0,G15)+IF(H15="-",0,H15)+IF(I15="-",0,I15))</f>
        <v>1344809.47</v>
      </c>
      <c r="K15" s="22">
        <f>E15-G15</f>
        <v>2247790.5300000003</v>
      </c>
      <c r="L15" s="22">
        <f>K15</f>
        <v>2247790.5300000003</v>
      </c>
    </row>
    <row r="16" spans="1:12" ht="11.1" customHeight="1">
      <c r="A16" s="20" t="s">
        <v>152</v>
      </c>
      <c r="B16" s="21" t="s">
        <v>24</v>
      </c>
      <c r="C16" s="168" t="s">
        <v>153</v>
      </c>
      <c r="D16" s="169"/>
      <c r="E16" s="22">
        <f>E17+E18+E19+E20+E21+E22+E23+E24</f>
        <v>3419100</v>
      </c>
      <c r="F16" s="22">
        <f>FIO</f>
        <v>3419100</v>
      </c>
      <c r="G16" s="22">
        <f>G17+G18+G19+G20+G21+G22+G23</f>
        <v>1200896.6399999999</v>
      </c>
      <c r="H16" s="22" t="s">
        <v>53</v>
      </c>
      <c r="I16" s="22" t="s">
        <v>53</v>
      </c>
      <c r="J16" s="22">
        <f>IF(IF(G16="-",0,G16)+IF(H16="-",0,H16)+IF(I16="-",0,I16)=0,"-",IF(G16="-",0,G16)+IF(H16="-",0,H16)+IF(I16="-",0,I16))</f>
        <v>1200896.6399999999</v>
      </c>
      <c r="K16" s="22">
        <f>FIO-G16</f>
        <v>2218203.3600000003</v>
      </c>
      <c r="L16" s="22">
        <f>K16</f>
        <v>2218203.3600000003</v>
      </c>
    </row>
    <row r="17" spans="1:12" ht="30.75" customHeight="1">
      <c r="A17" s="23" t="s">
        <v>154</v>
      </c>
      <c r="B17" s="24" t="s">
        <v>24</v>
      </c>
      <c r="C17" s="170" t="s">
        <v>155</v>
      </c>
      <c r="D17" s="171"/>
      <c r="E17" s="25">
        <v>114700</v>
      </c>
      <c r="F17" s="25">
        <f t="shared" ref="F17:F25" si="0">E17</f>
        <v>114700</v>
      </c>
      <c r="G17" s="25">
        <v>51654.55</v>
      </c>
      <c r="H17" s="25" t="s">
        <v>53</v>
      </c>
      <c r="I17" s="25">
        <f>G18+G19+G20+G21+G22+G35+G36+G37+G38</f>
        <v>1176563.69</v>
      </c>
      <c r="J17" s="25">
        <f t="shared" ref="J17:J32" si="1">G17</f>
        <v>51654.55</v>
      </c>
      <c r="K17" s="25">
        <f>E17-G17</f>
        <v>63045.45</v>
      </c>
      <c r="L17" s="25">
        <f>F17-J17</f>
        <v>63045.45</v>
      </c>
    </row>
    <row r="18" spans="1:12" ht="28.35" customHeight="1">
      <c r="A18" s="23" t="s">
        <v>105</v>
      </c>
      <c r="B18" s="24" t="s">
        <v>24</v>
      </c>
      <c r="C18" s="170" t="s">
        <v>156</v>
      </c>
      <c r="D18" s="171"/>
      <c r="E18" s="25">
        <v>2164800</v>
      </c>
      <c r="F18" s="25">
        <f t="shared" si="0"/>
        <v>2164800</v>
      </c>
      <c r="G18" s="25">
        <v>762005.58</v>
      </c>
      <c r="H18" s="25" t="s">
        <v>53</v>
      </c>
      <c r="I18" s="25">
        <f>G18+G35+G37</f>
        <v>783723.38</v>
      </c>
      <c r="J18" s="25">
        <f t="shared" si="1"/>
        <v>762005.58</v>
      </c>
      <c r="K18" s="25">
        <f>E18-G18</f>
        <v>1402794.42</v>
      </c>
      <c r="L18" s="25">
        <f>K18</f>
        <v>1402794.42</v>
      </c>
    </row>
    <row r="19" spans="1:12" ht="45.4" customHeight="1">
      <c r="A19" s="23" t="s">
        <v>157</v>
      </c>
      <c r="B19" s="24" t="s">
        <v>24</v>
      </c>
      <c r="C19" s="170" t="s">
        <v>158</v>
      </c>
      <c r="D19" s="171"/>
      <c r="E19" s="25">
        <v>205600</v>
      </c>
      <c r="F19" s="25">
        <f t="shared" si="0"/>
        <v>205600</v>
      </c>
      <c r="G19" s="25">
        <v>49615.6</v>
      </c>
      <c r="H19" s="25" t="s">
        <v>53</v>
      </c>
      <c r="I19" s="25" t="s">
        <v>53</v>
      </c>
      <c r="J19" s="25">
        <f t="shared" si="1"/>
        <v>49615.6</v>
      </c>
      <c r="K19" s="25">
        <f>E19-G19</f>
        <v>155984.4</v>
      </c>
      <c r="L19" s="25">
        <f>F19-J19</f>
        <v>155984.4</v>
      </c>
    </row>
    <row r="20" spans="1:12" ht="9.6" customHeight="1">
      <c r="A20" s="23" t="s">
        <v>159</v>
      </c>
      <c r="B20" s="24" t="s">
        <v>24</v>
      </c>
      <c r="C20" s="170" t="s">
        <v>160</v>
      </c>
      <c r="D20" s="171"/>
      <c r="E20" s="25">
        <v>653800</v>
      </c>
      <c r="F20" s="25">
        <f t="shared" si="0"/>
        <v>653800</v>
      </c>
      <c r="G20" s="25">
        <v>202750.26</v>
      </c>
      <c r="H20" s="25" t="s">
        <v>53</v>
      </c>
      <c r="I20" s="25">
        <f>G20+G36+G38</f>
        <v>208554.06000000003</v>
      </c>
      <c r="J20" s="25">
        <f t="shared" si="1"/>
        <v>202750.26</v>
      </c>
      <c r="K20" s="25">
        <f>E20-G20</f>
        <v>451049.74</v>
      </c>
      <c r="L20" s="25">
        <f>K20</f>
        <v>451049.74</v>
      </c>
    </row>
    <row r="21" spans="1:12" ht="7.5" customHeight="1">
      <c r="A21" s="23" t="s">
        <v>157</v>
      </c>
      <c r="B21" s="24" t="s">
        <v>24</v>
      </c>
      <c r="C21" s="170" t="s">
        <v>161</v>
      </c>
      <c r="D21" s="171"/>
      <c r="E21" s="25">
        <v>3000</v>
      </c>
      <c r="F21" s="25">
        <f t="shared" si="0"/>
        <v>3000</v>
      </c>
      <c r="G21" s="25">
        <v>400</v>
      </c>
      <c r="H21" s="25" t="s">
        <v>53</v>
      </c>
      <c r="I21" s="25" t="s">
        <v>53</v>
      </c>
      <c r="J21" s="25">
        <f t="shared" si="1"/>
        <v>400</v>
      </c>
      <c r="K21" s="25">
        <f>E21-G21</f>
        <v>2600</v>
      </c>
      <c r="L21" s="25">
        <f>K21</f>
        <v>2600</v>
      </c>
    </row>
    <row r="22" spans="1:12" ht="7.5" customHeight="1">
      <c r="A22" s="23" t="s">
        <v>154</v>
      </c>
      <c r="B22" s="24" t="s">
        <v>24</v>
      </c>
      <c r="C22" s="170" t="s">
        <v>162</v>
      </c>
      <c r="D22" s="171"/>
      <c r="E22" s="25">
        <v>277000</v>
      </c>
      <c r="F22" s="25">
        <f t="shared" si="0"/>
        <v>277000</v>
      </c>
      <c r="G22" s="25">
        <v>134270.65</v>
      </c>
      <c r="H22" s="25" t="s">
        <v>53</v>
      </c>
      <c r="I22" s="25" t="s">
        <v>53</v>
      </c>
      <c r="J22" s="25">
        <f t="shared" si="1"/>
        <v>134270.65</v>
      </c>
      <c r="K22" s="25">
        <v>0</v>
      </c>
      <c r="L22" s="25">
        <v>0</v>
      </c>
    </row>
    <row r="23" spans="1:12" ht="21" customHeight="1">
      <c r="A23" s="23" t="s">
        <v>154</v>
      </c>
      <c r="B23" s="21"/>
      <c r="C23" s="170" t="s">
        <v>163</v>
      </c>
      <c r="D23" s="171"/>
      <c r="E23" s="26">
        <v>200</v>
      </c>
      <c r="F23" s="26">
        <f t="shared" si="0"/>
        <v>200</v>
      </c>
      <c r="G23" s="26">
        <v>200</v>
      </c>
      <c r="H23" s="22"/>
      <c r="I23" s="22"/>
      <c r="J23" s="25">
        <f t="shared" si="1"/>
        <v>200</v>
      </c>
      <c r="K23" s="22"/>
      <c r="L23" s="22"/>
    </row>
    <row r="24" spans="1:12" ht="46.35" customHeight="1">
      <c r="A24" s="23" t="s">
        <v>157</v>
      </c>
      <c r="B24" s="24"/>
      <c r="C24" s="170" t="s">
        <v>164</v>
      </c>
      <c r="D24" s="171"/>
      <c r="E24" s="25">
        <v>0</v>
      </c>
      <c r="F24" s="25">
        <v>0</v>
      </c>
      <c r="G24" s="25">
        <v>0</v>
      </c>
      <c r="H24" s="25"/>
      <c r="I24" s="25"/>
      <c r="J24" s="25">
        <f t="shared" si="1"/>
        <v>0</v>
      </c>
      <c r="K24" s="25"/>
      <c r="L24" s="25"/>
    </row>
    <row r="25" spans="1:12" ht="34.35" customHeight="1">
      <c r="A25" s="20" t="s">
        <v>165</v>
      </c>
      <c r="B25" s="21" t="s">
        <v>24</v>
      </c>
      <c r="C25" s="168" t="s">
        <v>166</v>
      </c>
      <c r="D25" s="169"/>
      <c r="E25" s="22">
        <f>E26+E27+E28+E29+E30+E31+E32</f>
        <v>173500</v>
      </c>
      <c r="F25" s="22">
        <f t="shared" si="0"/>
        <v>173500</v>
      </c>
      <c r="G25" s="22">
        <f>G26+G27+G28+G29+G30+G31+G32</f>
        <v>143912.82999999999</v>
      </c>
      <c r="H25" s="22" t="s">
        <v>53</v>
      </c>
      <c r="I25" s="22" t="s">
        <v>53</v>
      </c>
      <c r="J25" s="27">
        <f t="shared" si="1"/>
        <v>143912.82999999999</v>
      </c>
      <c r="K25" s="22">
        <f>K26+K27+K28+K29+K30+K31+K32</f>
        <v>29587.17</v>
      </c>
      <c r="L25" s="22">
        <f>K25</f>
        <v>29587.17</v>
      </c>
    </row>
    <row r="26" spans="1:12" ht="46.35" customHeight="1">
      <c r="A26" s="23"/>
      <c r="B26" s="24"/>
      <c r="C26" s="170"/>
      <c r="D26" s="171"/>
      <c r="E26" s="25"/>
      <c r="F26" s="25"/>
      <c r="G26" s="25"/>
      <c r="H26" s="25"/>
      <c r="I26" s="25"/>
      <c r="J26" s="25"/>
      <c r="K26" s="25"/>
      <c r="L26" s="25"/>
    </row>
    <row r="27" spans="1:12" ht="76.150000000000006" customHeight="1">
      <c r="A27" s="23"/>
      <c r="B27" s="24"/>
      <c r="C27" s="170"/>
      <c r="D27" s="171"/>
      <c r="E27" s="25"/>
      <c r="F27" s="25"/>
      <c r="G27" s="25"/>
      <c r="H27" s="25"/>
      <c r="I27" s="25"/>
      <c r="J27" s="25"/>
      <c r="K27" s="25"/>
      <c r="L27" s="25"/>
    </row>
    <row r="28" spans="1:12" ht="45.4" customHeight="1">
      <c r="A28" s="23" t="s">
        <v>154</v>
      </c>
      <c r="B28" s="24" t="s">
        <v>24</v>
      </c>
      <c r="C28" s="170" t="s">
        <v>167</v>
      </c>
      <c r="D28" s="171"/>
      <c r="E28" s="25">
        <v>127900</v>
      </c>
      <c r="F28" s="25">
        <v>127900</v>
      </c>
      <c r="G28" s="25">
        <v>127728</v>
      </c>
      <c r="H28" s="25" t="s">
        <v>53</v>
      </c>
      <c r="I28" s="25" t="s">
        <v>53</v>
      </c>
      <c r="J28" s="25">
        <f t="shared" si="1"/>
        <v>127728</v>
      </c>
      <c r="K28" s="25">
        <f>E28-G28</f>
        <v>172</v>
      </c>
      <c r="L28" s="25">
        <f>K28</f>
        <v>172</v>
      </c>
    </row>
    <row r="29" spans="1:12" ht="64.900000000000006" customHeight="1">
      <c r="A29" s="23" t="s">
        <v>154</v>
      </c>
      <c r="B29" s="24" t="s">
        <v>24</v>
      </c>
      <c r="C29" s="170" t="s">
        <v>168</v>
      </c>
      <c r="D29" s="171"/>
      <c r="E29" s="25">
        <v>10000</v>
      </c>
      <c r="F29" s="25">
        <f t="shared" ref="F29:F38" si="2">E29</f>
        <v>10000</v>
      </c>
      <c r="G29" s="25">
        <v>1000</v>
      </c>
      <c r="H29" s="25" t="s">
        <v>53</v>
      </c>
      <c r="I29" s="25" t="s">
        <v>53</v>
      </c>
      <c r="J29" s="25">
        <f t="shared" si="1"/>
        <v>1000</v>
      </c>
      <c r="K29" s="25">
        <f>E29-G29</f>
        <v>9000</v>
      </c>
      <c r="L29" s="25">
        <f>F29-J29</f>
        <v>9000</v>
      </c>
    </row>
    <row r="30" spans="1:12" ht="50.65" customHeight="1">
      <c r="A30" s="23" t="s">
        <v>169</v>
      </c>
      <c r="B30" s="24" t="s">
        <v>24</v>
      </c>
      <c r="C30" s="170" t="s">
        <v>170</v>
      </c>
      <c r="D30" s="171"/>
      <c r="E30" s="25">
        <v>15000</v>
      </c>
      <c r="F30" s="25">
        <f t="shared" si="2"/>
        <v>15000</v>
      </c>
      <c r="G30" s="25">
        <v>4734</v>
      </c>
      <c r="H30" s="25" t="s">
        <v>53</v>
      </c>
      <c r="I30" s="25" t="s">
        <v>53</v>
      </c>
      <c r="J30" s="25">
        <f t="shared" si="1"/>
        <v>4734</v>
      </c>
      <c r="K30" s="25">
        <f>E30-G30</f>
        <v>10266</v>
      </c>
      <c r="L30" s="25">
        <f>K30</f>
        <v>10266</v>
      </c>
    </row>
    <row r="31" spans="1:12" ht="43.9" customHeight="1">
      <c r="A31" s="23" t="s">
        <v>171</v>
      </c>
      <c r="B31" s="24" t="s">
        <v>24</v>
      </c>
      <c r="C31" s="170" t="s">
        <v>172</v>
      </c>
      <c r="D31" s="171"/>
      <c r="E31" s="25">
        <v>600</v>
      </c>
      <c r="F31" s="25">
        <f t="shared" si="2"/>
        <v>600</v>
      </c>
      <c r="G31" s="25">
        <v>0</v>
      </c>
      <c r="H31" s="25" t="s">
        <v>53</v>
      </c>
      <c r="I31" s="25" t="s">
        <v>53</v>
      </c>
      <c r="J31" s="25">
        <f t="shared" si="1"/>
        <v>0</v>
      </c>
      <c r="K31" s="25">
        <f>E31-G31</f>
        <v>600</v>
      </c>
      <c r="L31" s="25">
        <f>K31</f>
        <v>600</v>
      </c>
    </row>
    <row r="32" spans="1:12" ht="15" customHeight="1">
      <c r="A32" s="23" t="s">
        <v>173</v>
      </c>
      <c r="B32" s="24" t="s">
        <v>24</v>
      </c>
      <c r="C32" s="170" t="s">
        <v>174</v>
      </c>
      <c r="D32" s="171"/>
      <c r="E32" s="25">
        <v>20000</v>
      </c>
      <c r="F32" s="25">
        <f t="shared" si="2"/>
        <v>20000</v>
      </c>
      <c r="G32" s="25">
        <v>10450.83</v>
      </c>
      <c r="H32" s="25" t="s">
        <v>53</v>
      </c>
      <c r="I32" s="25" t="s">
        <v>53</v>
      </c>
      <c r="J32" s="25">
        <f t="shared" si="1"/>
        <v>10450.83</v>
      </c>
      <c r="K32" s="25">
        <f>E32-G32</f>
        <v>9549.17</v>
      </c>
      <c r="L32" s="25">
        <f>K32</f>
        <v>9549.17</v>
      </c>
    </row>
    <row r="33" spans="1:12" ht="32.85" customHeight="1">
      <c r="A33" s="20" t="s">
        <v>175</v>
      </c>
      <c r="B33" s="21" t="s">
        <v>24</v>
      </c>
      <c r="C33" s="168" t="s">
        <v>176</v>
      </c>
      <c r="D33" s="169"/>
      <c r="E33" s="22">
        <f>E34+E37+E38</f>
        <v>75800</v>
      </c>
      <c r="F33" s="22">
        <f t="shared" si="2"/>
        <v>75800</v>
      </c>
      <c r="G33" s="22">
        <f>G34+G37+G38</f>
        <v>27521.600000000002</v>
      </c>
      <c r="H33" s="22" t="s">
        <v>53</v>
      </c>
      <c r="I33" s="22" t="s">
        <v>53</v>
      </c>
      <c r="J33" s="22">
        <f>J34+J37+J38</f>
        <v>27521.600000000002</v>
      </c>
      <c r="K33" s="22">
        <f>K34+K37+K38</f>
        <v>48278.400000000001</v>
      </c>
      <c r="L33" s="22">
        <f>L34+L37+L38</f>
        <v>48278.400000000001</v>
      </c>
    </row>
    <row r="34" spans="1:12" ht="7.5" customHeight="1">
      <c r="A34" s="20" t="s">
        <v>177</v>
      </c>
      <c r="B34" s="21" t="s">
        <v>24</v>
      </c>
      <c r="C34" s="168" t="s">
        <v>178</v>
      </c>
      <c r="D34" s="169"/>
      <c r="E34" s="22">
        <f>E35+E36</f>
        <v>73600</v>
      </c>
      <c r="F34" s="22">
        <f t="shared" si="2"/>
        <v>73600</v>
      </c>
      <c r="G34" s="22">
        <f>G35+G36</f>
        <v>25445.65</v>
      </c>
      <c r="H34" s="22" t="s">
        <v>53</v>
      </c>
      <c r="I34" s="22" t="s">
        <v>53</v>
      </c>
      <c r="J34" s="27">
        <f>J35+J36</f>
        <v>25445.65</v>
      </c>
      <c r="K34" s="22">
        <f>K35+K36</f>
        <v>48154.35</v>
      </c>
      <c r="L34" s="22">
        <f t="shared" ref="L34:L41" si="3">K34</f>
        <v>48154.35</v>
      </c>
    </row>
    <row r="35" spans="1:12" ht="7.5" customHeight="1">
      <c r="A35" s="23" t="s">
        <v>105</v>
      </c>
      <c r="B35" s="24" t="s">
        <v>24</v>
      </c>
      <c r="C35" s="170" t="s">
        <v>262</v>
      </c>
      <c r="D35" s="171"/>
      <c r="E35" s="25">
        <v>57500</v>
      </c>
      <c r="F35" s="25">
        <f t="shared" si="2"/>
        <v>57500</v>
      </c>
      <c r="G35" s="25">
        <v>21092.799999999999</v>
      </c>
      <c r="H35" s="25" t="s">
        <v>53</v>
      </c>
      <c r="I35" s="25" t="s">
        <v>53</v>
      </c>
      <c r="J35" s="25">
        <f>G35</f>
        <v>21092.799999999999</v>
      </c>
      <c r="K35" s="25">
        <f>E35-J35</f>
        <v>36407.199999999997</v>
      </c>
      <c r="L35" s="25">
        <f t="shared" si="3"/>
        <v>36407.199999999997</v>
      </c>
    </row>
    <row r="36" spans="1:12" ht="7.5" customHeight="1">
      <c r="A36" s="23" t="s">
        <v>159</v>
      </c>
      <c r="B36" s="24" t="s">
        <v>24</v>
      </c>
      <c r="C36" s="170" t="s">
        <v>263</v>
      </c>
      <c r="D36" s="171"/>
      <c r="E36" s="25">
        <v>16100</v>
      </c>
      <c r="F36" s="25">
        <f t="shared" si="2"/>
        <v>16100</v>
      </c>
      <c r="G36" s="25">
        <v>4352.8500000000004</v>
      </c>
      <c r="H36" s="25" t="s">
        <v>53</v>
      </c>
      <c r="I36" s="25" t="s">
        <v>53</v>
      </c>
      <c r="J36" s="25">
        <f>G36</f>
        <v>4352.8500000000004</v>
      </c>
      <c r="K36" s="25">
        <f>E36-J36</f>
        <v>11747.15</v>
      </c>
      <c r="L36" s="25">
        <f t="shared" si="3"/>
        <v>11747.15</v>
      </c>
    </row>
    <row r="37" spans="1:12" ht="7.5" customHeight="1">
      <c r="A37" s="23"/>
      <c r="B37" s="24"/>
      <c r="C37" s="170" t="s">
        <v>179</v>
      </c>
      <c r="D37" s="171"/>
      <c r="E37" s="25">
        <v>700</v>
      </c>
      <c r="F37" s="25">
        <f t="shared" si="2"/>
        <v>700</v>
      </c>
      <c r="G37" s="25">
        <v>625</v>
      </c>
      <c r="H37" s="25"/>
      <c r="I37" s="25"/>
      <c r="J37" s="25">
        <v>625</v>
      </c>
      <c r="K37" s="25">
        <v>75</v>
      </c>
      <c r="L37" s="25">
        <v>75</v>
      </c>
    </row>
    <row r="38" spans="1:12" ht="7.5" customHeight="1">
      <c r="A38" s="23"/>
      <c r="B38" s="24"/>
      <c r="C38" s="170" t="s">
        <v>180</v>
      </c>
      <c r="D38" s="171"/>
      <c r="E38" s="25">
        <v>1500</v>
      </c>
      <c r="F38" s="25">
        <f t="shared" si="2"/>
        <v>1500</v>
      </c>
      <c r="G38" s="25">
        <v>1450.95</v>
      </c>
      <c r="H38" s="25"/>
      <c r="I38" s="25"/>
      <c r="J38" s="25">
        <v>1450.95</v>
      </c>
      <c r="K38" s="25">
        <v>49.05</v>
      </c>
      <c r="L38" s="25">
        <v>49.05</v>
      </c>
    </row>
    <row r="39" spans="1:12" ht="12.75" customHeight="1">
      <c r="A39" s="20" t="s">
        <v>181</v>
      </c>
      <c r="B39" s="21" t="s">
        <v>24</v>
      </c>
      <c r="C39" s="168" t="s">
        <v>182</v>
      </c>
      <c r="D39" s="169"/>
      <c r="E39" s="22">
        <f t="shared" ref="E39:G40" si="4">E40</f>
        <v>0</v>
      </c>
      <c r="F39" s="22">
        <f t="shared" si="4"/>
        <v>0</v>
      </c>
      <c r="G39" s="22">
        <f t="shared" si="4"/>
        <v>0</v>
      </c>
      <c r="H39" s="22" t="s">
        <v>53</v>
      </c>
      <c r="I39" s="22" t="s">
        <v>53</v>
      </c>
      <c r="J39" s="27">
        <f>G39</f>
        <v>0</v>
      </c>
      <c r="K39" s="22">
        <f>E39-G39</f>
        <v>0</v>
      </c>
      <c r="L39" s="22">
        <f t="shared" si="3"/>
        <v>0</v>
      </c>
    </row>
    <row r="40" spans="1:12" ht="18.75" customHeight="1">
      <c r="A40" s="20" t="s">
        <v>183</v>
      </c>
      <c r="B40" s="21" t="s">
        <v>24</v>
      </c>
      <c r="C40" s="168" t="s">
        <v>184</v>
      </c>
      <c r="D40" s="169"/>
      <c r="E40" s="22">
        <f t="shared" si="4"/>
        <v>0</v>
      </c>
      <c r="F40" s="22">
        <f t="shared" si="4"/>
        <v>0</v>
      </c>
      <c r="G40" s="22">
        <f t="shared" si="4"/>
        <v>0</v>
      </c>
      <c r="H40" s="22" t="s">
        <v>53</v>
      </c>
      <c r="I40" s="22" t="s">
        <v>53</v>
      </c>
      <c r="J40" s="27">
        <f>G40</f>
        <v>0</v>
      </c>
      <c r="K40" s="22">
        <f>E40-G40</f>
        <v>0</v>
      </c>
      <c r="L40" s="22">
        <f t="shared" si="3"/>
        <v>0</v>
      </c>
    </row>
    <row r="41" spans="1:12" ht="12.75" customHeight="1">
      <c r="A41" s="23" t="s">
        <v>154</v>
      </c>
      <c r="B41" s="24" t="s">
        <v>24</v>
      </c>
      <c r="C41" s="170" t="s">
        <v>185</v>
      </c>
      <c r="D41" s="171"/>
      <c r="E41" s="25">
        <v>0</v>
      </c>
      <c r="F41" s="25">
        <v>0</v>
      </c>
      <c r="G41" s="25">
        <v>0</v>
      </c>
      <c r="H41" s="25" t="s">
        <v>53</v>
      </c>
      <c r="I41" s="25" t="s">
        <v>53</v>
      </c>
      <c r="J41" s="25">
        <f>G41</f>
        <v>0</v>
      </c>
      <c r="K41" s="25">
        <f>E41-G41</f>
        <v>0</v>
      </c>
      <c r="L41" s="25">
        <f t="shared" si="3"/>
        <v>0</v>
      </c>
    </row>
    <row r="42" spans="1:12" ht="35.85" customHeight="1">
      <c r="A42" s="20" t="s">
        <v>186</v>
      </c>
      <c r="B42" s="21" t="s">
        <v>24</v>
      </c>
      <c r="C42" s="168" t="s">
        <v>187</v>
      </c>
      <c r="D42" s="169"/>
      <c r="E42" s="22">
        <f>E44+E43+E49</f>
        <v>1042200</v>
      </c>
      <c r="F42" s="22">
        <f>F43+F44+F49</f>
        <v>1042200</v>
      </c>
      <c r="G42" s="22">
        <f>G43+G44+G49</f>
        <v>262978</v>
      </c>
      <c r="H42" s="22" t="s">
        <v>53</v>
      </c>
      <c r="I42" s="22" t="s">
        <v>53</v>
      </c>
      <c r="J42" s="22">
        <f>J43+J44+J49</f>
        <v>262978</v>
      </c>
      <c r="K42" s="22">
        <f>K43+K44+K49</f>
        <v>779222</v>
      </c>
      <c r="L42" s="22">
        <f>L43+L44+L49</f>
        <v>779222</v>
      </c>
    </row>
    <row r="43" spans="1:12" ht="57.4" customHeight="1">
      <c r="A43" s="20"/>
      <c r="B43" s="21"/>
      <c r="C43" s="170"/>
      <c r="D43" s="171"/>
      <c r="E43" s="26"/>
      <c r="F43" s="26"/>
      <c r="G43" s="26"/>
      <c r="H43" s="22"/>
      <c r="I43" s="22"/>
      <c r="J43" s="25"/>
      <c r="K43" s="26"/>
      <c r="L43" s="22"/>
    </row>
    <row r="44" spans="1:12" ht="57.4" customHeight="1">
      <c r="A44" s="20" t="s">
        <v>188</v>
      </c>
      <c r="B44" s="21" t="s">
        <v>24</v>
      </c>
      <c r="C44" s="168" t="s">
        <v>189</v>
      </c>
      <c r="D44" s="169"/>
      <c r="E44" s="22">
        <f>E45+E46+E47+E48</f>
        <v>1042200</v>
      </c>
      <c r="F44" s="22">
        <f>F45+F46+F47+F48</f>
        <v>1042200</v>
      </c>
      <c r="G44" s="22">
        <f>G45+G46+G47+G48</f>
        <v>262978</v>
      </c>
      <c r="H44" s="22" t="s">
        <v>53</v>
      </c>
      <c r="I44" s="22" t="s">
        <v>53</v>
      </c>
      <c r="J44" s="27">
        <f>G44</f>
        <v>262978</v>
      </c>
      <c r="K44" s="22">
        <f>K45+K46+K47+K48</f>
        <v>779222</v>
      </c>
      <c r="L44" s="22">
        <f>K44</f>
        <v>779222</v>
      </c>
    </row>
    <row r="45" spans="1:12" ht="61.15" customHeight="1">
      <c r="A45" s="23" t="s">
        <v>154</v>
      </c>
      <c r="B45" s="24" t="s">
        <v>24</v>
      </c>
      <c r="C45" s="170" t="s">
        <v>190</v>
      </c>
      <c r="D45" s="171"/>
      <c r="E45" s="25">
        <v>719600</v>
      </c>
      <c r="F45" s="25">
        <f>E45</f>
        <v>719600</v>
      </c>
      <c r="G45" s="25">
        <v>180066</v>
      </c>
      <c r="H45" s="25" t="s">
        <v>53</v>
      </c>
      <c r="I45" s="25" t="s">
        <v>53</v>
      </c>
      <c r="J45" s="25">
        <f>G45</f>
        <v>180066</v>
      </c>
      <c r="K45" s="25">
        <f>E45-G45</f>
        <v>539534</v>
      </c>
      <c r="L45" s="25">
        <f>K45</f>
        <v>539534</v>
      </c>
    </row>
    <row r="46" spans="1:12" ht="27.6" customHeight="1">
      <c r="A46" s="23"/>
      <c r="B46" s="24"/>
      <c r="C46" s="170"/>
      <c r="D46" s="171"/>
      <c r="E46" s="25"/>
      <c r="F46" s="25"/>
      <c r="G46" s="25"/>
      <c r="H46" s="25"/>
      <c r="I46" s="25"/>
      <c r="J46" s="25"/>
      <c r="K46" s="25"/>
      <c r="L46" s="25"/>
    </row>
    <row r="47" spans="1:12" ht="60.4" customHeight="1">
      <c r="A47" s="23"/>
      <c r="B47" s="24"/>
      <c r="C47" s="170"/>
      <c r="D47" s="171"/>
      <c r="E47" s="25"/>
      <c r="F47" s="25"/>
      <c r="G47" s="25"/>
      <c r="H47" s="25"/>
      <c r="I47" s="25"/>
      <c r="J47" s="25"/>
      <c r="K47" s="25"/>
      <c r="L47" s="25"/>
    </row>
    <row r="48" spans="1:12" ht="43.9" customHeight="1">
      <c r="A48" s="23" t="s">
        <v>154</v>
      </c>
      <c r="B48" s="24" t="s">
        <v>24</v>
      </c>
      <c r="C48" s="170" t="s">
        <v>191</v>
      </c>
      <c r="D48" s="171"/>
      <c r="E48" s="25">
        <v>322600</v>
      </c>
      <c r="F48" s="25">
        <f>E48</f>
        <v>322600</v>
      </c>
      <c r="G48" s="25">
        <v>82912</v>
      </c>
      <c r="H48" s="25" t="s">
        <v>53</v>
      </c>
      <c r="I48" s="25" t="s">
        <v>53</v>
      </c>
      <c r="J48" s="25">
        <f>G48</f>
        <v>82912</v>
      </c>
      <c r="K48" s="25">
        <f>E48-G48</f>
        <v>239688</v>
      </c>
      <c r="L48" s="25">
        <f>K48</f>
        <v>239688</v>
      </c>
    </row>
    <row r="49" spans="1:12" ht="43.9" customHeight="1">
      <c r="A49" s="23"/>
      <c r="B49" s="24"/>
      <c r="C49" s="170"/>
      <c r="D49" s="171"/>
      <c r="E49" s="25"/>
      <c r="F49" s="25"/>
      <c r="G49" s="25"/>
      <c r="H49" s="25"/>
      <c r="I49" s="25"/>
      <c r="J49" s="25"/>
      <c r="K49" s="25"/>
      <c r="L49" s="25"/>
    </row>
    <row r="50" spans="1:12" ht="8.1" customHeight="1">
      <c r="A50" s="20" t="s">
        <v>192</v>
      </c>
      <c r="B50" s="21" t="s">
        <v>24</v>
      </c>
      <c r="C50" s="168" t="s">
        <v>193</v>
      </c>
      <c r="D50" s="169"/>
      <c r="E50" s="22">
        <f>E52+E54</f>
        <v>217600</v>
      </c>
      <c r="F50" s="22">
        <f>F52+F54</f>
        <v>217600</v>
      </c>
      <c r="G50" s="22">
        <f>G54</f>
        <v>52342.98</v>
      </c>
      <c r="H50" s="22" t="s">
        <v>53</v>
      </c>
      <c r="I50" s="22" t="s">
        <v>53</v>
      </c>
      <c r="J50" s="27">
        <f>G50</f>
        <v>52342.98</v>
      </c>
      <c r="K50" s="22">
        <f>K54</f>
        <v>66257.01999999999</v>
      </c>
      <c r="L50" s="22">
        <f>K50</f>
        <v>66257.01999999999</v>
      </c>
    </row>
    <row r="51" spans="1:12" ht="7.5" customHeight="1">
      <c r="A51" s="20"/>
      <c r="B51" s="21"/>
      <c r="C51" s="28"/>
      <c r="D51" s="29"/>
      <c r="E51" s="22"/>
      <c r="F51" s="22"/>
      <c r="G51" s="22"/>
      <c r="H51" s="22"/>
      <c r="I51" s="22"/>
      <c r="J51" s="27"/>
      <c r="K51" s="22"/>
      <c r="L51" s="22"/>
    </row>
    <row r="52" spans="1:12" ht="20.100000000000001" customHeight="1">
      <c r="A52" s="20" t="s">
        <v>194</v>
      </c>
      <c r="B52" s="21"/>
      <c r="C52" s="174" t="s">
        <v>195</v>
      </c>
      <c r="D52" s="175"/>
      <c r="E52" s="22">
        <v>99000</v>
      </c>
      <c r="F52" s="22">
        <f>F53</f>
        <v>99000</v>
      </c>
      <c r="G52" s="22">
        <v>0</v>
      </c>
      <c r="H52" s="22"/>
      <c r="I52" s="22"/>
      <c r="J52" s="27">
        <v>0</v>
      </c>
      <c r="K52" s="22">
        <f>E52-G52</f>
        <v>99000</v>
      </c>
      <c r="L52" s="22">
        <f>F52-J52</f>
        <v>99000</v>
      </c>
    </row>
    <row r="53" spans="1:12" ht="40.35" customHeight="1">
      <c r="A53" s="23" t="s">
        <v>154</v>
      </c>
      <c r="B53" s="21"/>
      <c r="C53" s="170" t="s">
        <v>196</v>
      </c>
      <c r="D53" s="171"/>
      <c r="E53" s="26">
        <v>99000</v>
      </c>
      <c r="F53" s="26">
        <v>99000</v>
      </c>
      <c r="G53" s="22">
        <v>0</v>
      </c>
      <c r="H53" s="22"/>
      <c r="I53" s="22"/>
      <c r="J53" s="27">
        <v>0</v>
      </c>
      <c r="K53" s="22">
        <f>E53-G53</f>
        <v>99000</v>
      </c>
      <c r="L53" s="22">
        <f>F53-J53</f>
        <v>99000</v>
      </c>
    </row>
    <row r="54" spans="1:12" ht="73.150000000000006" customHeight="1">
      <c r="A54" s="20" t="s">
        <v>54</v>
      </c>
      <c r="B54" s="21" t="s">
        <v>197</v>
      </c>
      <c r="C54" s="168" t="s">
        <v>198</v>
      </c>
      <c r="D54" s="169"/>
      <c r="E54" s="22">
        <f>E55+E56+E58+E57</f>
        <v>118600</v>
      </c>
      <c r="F54" s="22">
        <f>F55+F56+F58+F57</f>
        <v>118600</v>
      </c>
      <c r="G54" s="22">
        <f>G55+G56+G58</f>
        <v>52342.98</v>
      </c>
      <c r="H54" s="22" t="s">
        <v>53</v>
      </c>
      <c r="I54" s="22" t="s">
        <v>53</v>
      </c>
      <c r="J54" s="27">
        <f>G54</f>
        <v>52342.98</v>
      </c>
      <c r="K54" s="22">
        <f>K55+K56+K58</f>
        <v>66257.01999999999</v>
      </c>
      <c r="L54" s="22">
        <f>L50</f>
        <v>66257.01999999999</v>
      </c>
    </row>
    <row r="55" spans="1:12" ht="18.75" hidden="1" customHeight="1">
      <c r="A55" s="23" t="s">
        <v>154</v>
      </c>
      <c r="B55" s="24" t="s">
        <v>24</v>
      </c>
      <c r="C55" s="170" t="s">
        <v>199</v>
      </c>
      <c r="D55" s="171"/>
      <c r="E55" s="25">
        <v>97100</v>
      </c>
      <c r="F55" s="25">
        <f>E55</f>
        <v>97100</v>
      </c>
      <c r="G55" s="25">
        <v>45921.73</v>
      </c>
      <c r="H55" s="25" t="s">
        <v>53</v>
      </c>
      <c r="I55" s="25" t="s">
        <v>53</v>
      </c>
      <c r="J55" s="25">
        <f>G55</f>
        <v>45921.73</v>
      </c>
      <c r="K55" s="25">
        <f>E55-G55</f>
        <v>51178.27</v>
      </c>
      <c r="L55" s="25">
        <f>K55</f>
        <v>51178.27</v>
      </c>
    </row>
    <row r="56" spans="1:12" ht="39" customHeight="1">
      <c r="A56" s="23" t="s">
        <v>154</v>
      </c>
      <c r="B56" s="24" t="s">
        <v>24</v>
      </c>
      <c r="C56" s="170" t="s">
        <v>200</v>
      </c>
      <c r="D56" s="171"/>
      <c r="E56" s="25">
        <v>10000</v>
      </c>
      <c r="F56" s="25">
        <f>E56</f>
        <v>10000</v>
      </c>
      <c r="G56" s="25">
        <v>0</v>
      </c>
      <c r="H56" s="25" t="s">
        <v>53</v>
      </c>
      <c r="I56" s="25" t="s">
        <v>53</v>
      </c>
      <c r="J56" s="25">
        <f>G56</f>
        <v>0</v>
      </c>
      <c r="K56" s="25">
        <f>E56-J56</f>
        <v>10000</v>
      </c>
      <c r="L56" s="25">
        <f>K56</f>
        <v>10000</v>
      </c>
    </row>
    <row r="57" spans="1:12" ht="27" customHeight="1">
      <c r="A57" s="23"/>
      <c r="B57" s="24"/>
      <c r="C57" s="170"/>
      <c r="D57" s="171"/>
      <c r="E57" s="25"/>
      <c r="F57" s="25"/>
      <c r="G57" s="25"/>
      <c r="H57" s="25"/>
      <c r="I57" s="25"/>
      <c r="J57" s="25"/>
      <c r="K57" s="25"/>
      <c r="L57" s="25"/>
    </row>
    <row r="58" spans="1:12" ht="12" customHeight="1">
      <c r="A58" s="23" t="s">
        <v>154</v>
      </c>
      <c r="B58" s="24" t="s">
        <v>24</v>
      </c>
      <c r="C58" s="170" t="s">
        <v>201</v>
      </c>
      <c r="D58" s="171"/>
      <c r="E58" s="25">
        <v>11500</v>
      </c>
      <c r="F58" s="25">
        <f>E58</f>
        <v>11500</v>
      </c>
      <c r="G58" s="25">
        <v>6421.25</v>
      </c>
      <c r="H58" s="25" t="s">
        <v>53</v>
      </c>
      <c r="I58" s="25" t="s">
        <v>53</v>
      </c>
      <c r="J58" s="25">
        <f t="shared" ref="J58:J76" si="5">G58</f>
        <v>6421.25</v>
      </c>
      <c r="K58" s="25">
        <f>E58-G58</f>
        <v>5078.75</v>
      </c>
      <c r="L58" s="25">
        <f>F58-J58</f>
        <v>5078.75</v>
      </c>
    </row>
    <row r="59" spans="1:12" ht="44.85" customHeight="1">
      <c r="A59" s="20" t="s">
        <v>202</v>
      </c>
      <c r="B59" s="21" t="s">
        <v>24</v>
      </c>
      <c r="C59" s="168" t="s">
        <v>203</v>
      </c>
      <c r="D59" s="169"/>
      <c r="E59" s="22">
        <f>E61+E63</f>
        <v>10000</v>
      </c>
      <c r="F59" s="22">
        <f>E59</f>
        <v>10000</v>
      </c>
      <c r="G59" s="22">
        <f>G60+G62</f>
        <v>0</v>
      </c>
      <c r="H59" s="22" t="s">
        <v>53</v>
      </c>
      <c r="I59" s="22" t="s">
        <v>53</v>
      </c>
      <c r="J59" s="27">
        <f t="shared" si="5"/>
        <v>0</v>
      </c>
      <c r="K59" s="22">
        <f>E59-G59</f>
        <v>10000</v>
      </c>
      <c r="L59" s="22">
        <f>K59</f>
        <v>10000</v>
      </c>
    </row>
    <row r="60" spans="1:12" ht="58.9" customHeight="1">
      <c r="A60" s="20" t="s">
        <v>204</v>
      </c>
      <c r="B60" s="21" t="s">
        <v>24</v>
      </c>
      <c r="C60" s="168" t="s">
        <v>205</v>
      </c>
      <c r="D60" s="169"/>
      <c r="E60" s="22">
        <f>E61</f>
        <v>10000</v>
      </c>
      <c r="F60" s="22">
        <f>F61</f>
        <v>10000</v>
      </c>
      <c r="G60" s="22">
        <f>G61</f>
        <v>0</v>
      </c>
      <c r="H60" s="22" t="s">
        <v>53</v>
      </c>
      <c r="I60" s="22" t="s">
        <v>53</v>
      </c>
      <c r="J60" s="27">
        <f t="shared" si="5"/>
        <v>0</v>
      </c>
      <c r="K60" s="22">
        <f>E60-G60</f>
        <v>10000</v>
      </c>
      <c r="L60" s="22">
        <f>K60</f>
        <v>10000</v>
      </c>
    </row>
    <row r="61" spans="1:12" ht="21.75" customHeight="1">
      <c r="A61" s="23" t="s">
        <v>154</v>
      </c>
      <c r="B61" s="24" t="s">
        <v>24</v>
      </c>
      <c r="C61" s="170" t="s">
        <v>206</v>
      </c>
      <c r="D61" s="171"/>
      <c r="E61" s="25">
        <v>10000</v>
      </c>
      <c r="F61" s="25">
        <f>E61</f>
        <v>10000</v>
      </c>
      <c r="G61" s="25">
        <v>0</v>
      </c>
      <c r="H61" s="25" t="s">
        <v>53</v>
      </c>
      <c r="I61" s="25" t="s">
        <v>53</v>
      </c>
      <c r="J61" s="25">
        <f t="shared" si="5"/>
        <v>0</v>
      </c>
      <c r="K61" s="25">
        <f>E61-G61</f>
        <v>10000</v>
      </c>
      <c r="L61" s="25">
        <f>K61</f>
        <v>10000</v>
      </c>
    </row>
    <row r="62" spans="1:12" ht="50.65" customHeight="1">
      <c r="A62" s="20" t="s">
        <v>207</v>
      </c>
      <c r="B62" s="21" t="s">
        <v>24</v>
      </c>
      <c r="C62" s="168" t="s">
        <v>208</v>
      </c>
      <c r="D62" s="169"/>
      <c r="E62" s="22">
        <v>0</v>
      </c>
      <c r="F62" s="22">
        <v>0</v>
      </c>
      <c r="G62" s="22">
        <f>G63</f>
        <v>0</v>
      </c>
      <c r="H62" s="22" t="s">
        <v>53</v>
      </c>
      <c r="I62" s="22" t="s">
        <v>53</v>
      </c>
      <c r="J62" s="25">
        <f t="shared" si="5"/>
        <v>0</v>
      </c>
      <c r="K62" s="22">
        <f>K63</f>
        <v>0</v>
      </c>
      <c r="L62" s="22">
        <f>K62</f>
        <v>0</v>
      </c>
    </row>
    <row r="63" spans="1:12" ht="7.5" customHeight="1">
      <c r="A63" s="23" t="s">
        <v>154</v>
      </c>
      <c r="B63" s="24" t="s">
        <v>24</v>
      </c>
      <c r="C63" s="170" t="s">
        <v>209</v>
      </c>
      <c r="D63" s="171"/>
      <c r="E63" s="25">
        <v>0</v>
      </c>
      <c r="F63" s="25">
        <v>0</v>
      </c>
      <c r="G63" s="25">
        <v>0</v>
      </c>
      <c r="H63" s="25" t="s">
        <v>53</v>
      </c>
      <c r="I63" s="25" t="s">
        <v>53</v>
      </c>
      <c r="J63" s="25">
        <f t="shared" si="5"/>
        <v>0</v>
      </c>
      <c r="K63" s="25">
        <f>E63-G63</f>
        <v>0</v>
      </c>
      <c r="L63" s="25">
        <f>K63</f>
        <v>0</v>
      </c>
    </row>
    <row r="64" spans="1:12" ht="7.5" customHeight="1">
      <c r="A64" s="20" t="s">
        <v>210</v>
      </c>
      <c r="B64" s="21" t="s">
        <v>24</v>
      </c>
      <c r="C64" s="168" t="s">
        <v>211</v>
      </c>
      <c r="D64" s="169"/>
      <c r="E64" s="22">
        <f>E65</f>
        <v>10498800</v>
      </c>
      <c r="F64" s="22">
        <f>F65</f>
        <v>10498800</v>
      </c>
      <c r="G64" s="22">
        <f>G65</f>
        <v>3476973.19</v>
      </c>
      <c r="H64" s="22" t="s">
        <v>53</v>
      </c>
      <c r="I64" s="22" t="s">
        <v>53</v>
      </c>
      <c r="J64" s="27">
        <f t="shared" si="5"/>
        <v>3476973.19</v>
      </c>
      <c r="K64" s="22">
        <f>K65</f>
        <v>4077193</v>
      </c>
      <c r="L64" s="22">
        <f>L65</f>
        <v>4077193</v>
      </c>
    </row>
    <row r="65" spans="1:12" ht="7.5" customHeight="1">
      <c r="A65" s="20" t="s">
        <v>212</v>
      </c>
      <c r="B65" s="21" t="s">
        <v>24</v>
      </c>
      <c r="C65" s="168" t="s">
        <v>213</v>
      </c>
      <c r="D65" s="169"/>
      <c r="E65" s="22">
        <f>E66+E67+E68+E69</f>
        <v>10498800</v>
      </c>
      <c r="F65" s="22">
        <f>F66+F67+F68+F69</f>
        <v>10498800</v>
      </c>
      <c r="G65" s="22">
        <f>G66+G67+G68+G69</f>
        <v>3476973.19</v>
      </c>
      <c r="H65" s="22" t="s">
        <v>53</v>
      </c>
      <c r="I65" s="22" t="s">
        <v>53</v>
      </c>
      <c r="J65" s="27">
        <f t="shared" si="5"/>
        <v>3476973.19</v>
      </c>
      <c r="K65" s="22">
        <f>K66+K67+K68</f>
        <v>4077193</v>
      </c>
      <c r="L65" s="22">
        <f>K65</f>
        <v>4077193</v>
      </c>
    </row>
    <row r="66" spans="1:12" ht="15" customHeight="1">
      <c r="A66" s="23" t="s">
        <v>214</v>
      </c>
      <c r="B66" s="24" t="s">
        <v>24</v>
      </c>
      <c r="C66" s="170" t="s">
        <v>215</v>
      </c>
      <c r="D66" s="171"/>
      <c r="E66" s="25">
        <v>2108100</v>
      </c>
      <c r="F66" s="25">
        <f>E66</f>
        <v>2108100</v>
      </c>
      <c r="G66" s="25">
        <v>900100</v>
      </c>
      <c r="H66" s="25" t="s">
        <v>53</v>
      </c>
      <c r="I66" s="25" t="s">
        <v>53</v>
      </c>
      <c r="J66" s="25">
        <f t="shared" si="5"/>
        <v>900100</v>
      </c>
      <c r="K66" s="25">
        <f>E66-G66</f>
        <v>1208000</v>
      </c>
      <c r="L66" s="25">
        <f>F66-J66</f>
        <v>1208000</v>
      </c>
    </row>
    <row r="67" spans="1:12" ht="30" customHeight="1">
      <c r="A67" s="23" t="s">
        <v>216</v>
      </c>
      <c r="B67" s="24" t="s">
        <v>24</v>
      </c>
      <c r="C67" s="170" t="s">
        <v>217</v>
      </c>
      <c r="D67" s="171"/>
      <c r="E67" s="25">
        <v>2561000</v>
      </c>
      <c r="F67" s="25">
        <f>E67</f>
        <v>2561000</v>
      </c>
      <c r="G67" s="25">
        <v>0</v>
      </c>
      <c r="H67" s="25" t="s">
        <v>53</v>
      </c>
      <c r="I67" s="25" t="s">
        <v>53</v>
      </c>
      <c r="J67" s="25">
        <f t="shared" si="5"/>
        <v>0</v>
      </c>
      <c r="K67" s="25">
        <f>E67-G67</f>
        <v>2561000</v>
      </c>
      <c r="L67" s="25">
        <f>K67</f>
        <v>2561000</v>
      </c>
    </row>
    <row r="68" spans="1:12" ht="44.25" customHeight="1">
      <c r="A68" s="23" t="s">
        <v>218</v>
      </c>
      <c r="B68" s="24" t="s">
        <v>24</v>
      </c>
      <c r="C68" s="170" t="s">
        <v>219</v>
      </c>
      <c r="D68" s="171"/>
      <c r="E68" s="25">
        <v>597700</v>
      </c>
      <c r="F68" s="25">
        <f>E68</f>
        <v>597700</v>
      </c>
      <c r="G68" s="25">
        <v>289507</v>
      </c>
      <c r="H68" s="25" t="s">
        <v>53</v>
      </c>
      <c r="I68" s="25" t="s">
        <v>53</v>
      </c>
      <c r="J68" s="25">
        <f t="shared" si="5"/>
        <v>289507</v>
      </c>
      <c r="K68" s="25">
        <f>E68-G68</f>
        <v>308193</v>
      </c>
      <c r="L68" s="25">
        <f>K68</f>
        <v>308193</v>
      </c>
    </row>
    <row r="69" spans="1:12" ht="42.4" customHeight="1">
      <c r="A69" s="23" t="s">
        <v>220</v>
      </c>
      <c r="B69" s="24" t="s">
        <v>24</v>
      </c>
      <c r="C69" s="170" t="s">
        <v>221</v>
      </c>
      <c r="D69" s="171"/>
      <c r="E69" s="25">
        <v>5232000</v>
      </c>
      <c r="F69" s="25">
        <f>E69</f>
        <v>5232000</v>
      </c>
      <c r="G69" s="25">
        <v>2287366.19</v>
      </c>
      <c r="H69" s="25" t="s">
        <v>53</v>
      </c>
      <c r="I69" s="25" t="s">
        <v>53</v>
      </c>
      <c r="J69" s="25">
        <f>G69</f>
        <v>2287366.19</v>
      </c>
      <c r="K69" s="25">
        <f>E69-G69</f>
        <v>2944633.81</v>
      </c>
      <c r="L69" s="25">
        <f>K69</f>
        <v>2944633.81</v>
      </c>
    </row>
    <row r="70" spans="1:12" ht="42.4" customHeight="1">
      <c r="A70" s="20" t="s">
        <v>222</v>
      </c>
      <c r="B70" s="21" t="s">
        <v>24</v>
      </c>
      <c r="C70" s="168" t="s">
        <v>223</v>
      </c>
      <c r="D70" s="169"/>
      <c r="E70" s="22">
        <f>E71</f>
        <v>132500</v>
      </c>
      <c r="F70" s="22">
        <f>F71</f>
        <v>132500</v>
      </c>
      <c r="G70" s="22">
        <f>G71</f>
        <v>50933.56</v>
      </c>
      <c r="H70" s="22" t="s">
        <v>53</v>
      </c>
      <c r="I70" s="22" t="s">
        <v>53</v>
      </c>
      <c r="J70" s="27">
        <f t="shared" si="5"/>
        <v>50933.56</v>
      </c>
      <c r="K70" s="22">
        <f>K71</f>
        <v>81566.44</v>
      </c>
      <c r="L70" s="22">
        <f>L71</f>
        <v>81566.44</v>
      </c>
    </row>
    <row r="71" spans="1:12" ht="9.6" customHeight="1">
      <c r="A71" s="20" t="s">
        <v>224</v>
      </c>
      <c r="B71" s="21" t="s">
        <v>24</v>
      </c>
      <c r="C71" s="168" t="s">
        <v>225</v>
      </c>
      <c r="D71" s="169"/>
      <c r="E71" s="22">
        <f>E72+E73</f>
        <v>132500</v>
      </c>
      <c r="F71" s="22">
        <f>F72+F73</f>
        <v>132500</v>
      </c>
      <c r="G71" s="22">
        <f>G72+G73</f>
        <v>50933.56</v>
      </c>
      <c r="H71" s="22" t="s">
        <v>53</v>
      </c>
      <c r="I71" s="22" t="s">
        <v>53</v>
      </c>
      <c r="J71" s="27">
        <f t="shared" si="5"/>
        <v>50933.56</v>
      </c>
      <c r="K71" s="22">
        <f>K73+K72</f>
        <v>81566.44</v>
      </c>
      <c r="L71" s="22">
        <f>L73+L72</f>
        <v>81566.44</v>
      </c>
    </row>
    <row r="72" spans="1:12" ht="9.6" customHeight="1">
      <c r="A72" s="23" t="s">
        <v>226</v>
      </c>
      <c r="B72" s="24" t="s">
        <v>24</v>
      </c>
      <c r="C72" s="170" t="s">
        <v>227</v>
      </c>
      <c r="D72" s="171"/>
      <c r="E72" s="25">
        <v>2500</v>
      </c>
      <c r="F72" s="25">
        <f>E72</f>
        <v>2500</v>
      </c>
      <c r="G72" s="25">
        <v>0</v>
      </c>
      <c r="H72" s="25" t="s">
        <v>53</v>
      </c>
      <c r="I72" s="25" t="s">
        <v>53</v>
      </c>
      <c r="J72" s="25">
        <f t="shared" si="5"/>
        <v>0</v>
      </c>
      <c r="K72" s="25">
        <f>E72-G72</f>
        <v>2500</v>
      </c>
      <c r="L72" s="25">
        <f>K72</f>
        <v>2500</v>
      </c>
    </row>
    <row r="73" spans="1:12" ht="9" customHeight="1">
      <c r="A73" s="23" t="s">
        <v>228</v>
      </c>
      <c r="B73" s="24" t="s">
        <v>24</v>
      </c>
      <c r="C73" s="170" t="s">
        <v>229</v>
      </c>
      <c r="D73" s="171"/>
      <c r="E73" s="25">
        <v>130000</v>
      </c>
      <c r="F73" s="25">
        <f>E73</f>
        <v>130000</v>
      </c>
      <c r="G73" s="25">
        <v>50933.56</v>
      </c>
      <c r="H73" s="25" t="s">
        <v>53</v>
      </c>
      <c r="I73" s="25" t="s">
        <v>53</v>
      </c>
      <c r="J73" s="25">
        <f t="shared" si="5"/>
        <v>50933.56</v>
      </c>
      <c r="K73" s="25">
        <f>E73-G73</f>
        <v>79066.44</v>
      </c>
      <c r="L73" s="25">
        <f>K73</f>
        <v>79066.44</v>
      </c>
    </row>
    <row r="74" spans="1:12" ht="9" customHeight="1">
      <c r="A74" s="20" t="s">
        <v>230</v>
      </c>
      <c r="B74" s="21" t="s">
        <v>24</v>
      </c>
      <c r="C74" s="168" t="s">
        <v>231</v>
      </c>
      <c r="D74" s="169"/>
      <c r="E74" s="22">
        <f>E75</f>
        <v>0</v>
      </c>
      <c r="F74" s="22">
        <f>F75</f>
        <v>0</v>
      </c>
      <c r="G74" s="22">
        <f>G75</f>
        <v>0</v>
      </c>
      <c r="H74" s="22" t="s">
        <v>53</v>
      </c>
      <c r="I74" s="22" t="s">
        <v>53</v>
      </c>
      <c r="J74" s="25">
        <f t="shared" si="5"/>
        <v>0</v>
      </c>
      <c r="K74" s="22">
        <f>E74-G74</f>
        <v>0</v>
      </c>
      <c r="L74" s="22">
        <f>K74</f>
        <v>0</v>
      </c>
    </row>
    <row r="75" spans="1:12" ht="9.6" customHeight="1">
      <c r="A75" s="20" t="s">
        <v>232</v>
      </c>
      <c r="B75" s="21" t="s">
        <v>24</v>
      </c>
      <c r="C75" s="168" t="s">
        <v>233</v>
      </c>
      <c r="D75" s="169"/>
      <c r="E75" s="22">
        <v>0</v>
      </c>
      <c r="F75" s="22">
        <v>0</v>
      </c>
      <c r="G75" s="22">
        <f>G76</f>
        <v>0</v>
      </c>
      <c r="H75" s="22" t="s">
        <v>53</v>
      </c>
      <c r="I75" s="22" t="s">
        <v>53</v>
      </c>
      <c r="J75" s="25">
        <f t="shared" si="5"/>
        <v>0</v>
      </c>
      <c r="K75" s="22">
        <f>E75-G75</f>
        <v>0</v>
      </c>
      <c r="L75" s="22">
        <f>K75</f>
        <v>0</v>
      </c>
    </row>
    <row r="76" spans="1:12" ht="7.5" customHeight="1">
      <c r="A76" s="23" t="s">
        <v>154</v>
      </c>
      <c r="B76" s="24" t="s">
        <v>24</v>
      </c>
      <c r="C76" s="170" t="s">
        <v>234</v>
      </c>
      <c r="D76" s="171"/>
      <c r="E76" s="25">
        <v>0</v>
      </c>
      <c r="F76" s="25">
        <v>0</v>
      </c>
      <c r="G76" s="25">
        <v>0</v>
      </c>
      <c r="H76" s="25" t="s">
        <v>53</v>
      </c>
      <c r="I76" s="25" t="s">
        <v>53</v>
      </c>
      <c r="J76" s="25">
        <f t="shared" si="5"/>
        <v>0</v>
      </c>
      <c r="K76" s="25">
        <f>E76-G76</f>
        <v>0</v>
      </c>
      <c r="L76" s="25">
        <f>K76</f>
        <v>0</v>
      </c>
    </row>
    <row r="77" spans="1:12" ht="7.5" customHeight="1">
      <c r="A77" s="23"/>
      <c r="B77" s="24"/>
      <c r="C77" s="166"/>
      <c r="D77" s="167"/>
      <c r="E77" s="25"/>
      <c r="F77" s="25"/>
      <c r="G77" s="25"/>
      <c r="H77" s="25"/>
      <c r="I77" s="25"/>
      <c r="J77" s="25"/>
      <c r="K77" s="25"/>
      <c r="L77" s="25"/>
    </row>
    <row r="78" spans="1:12" ht="7.5" customHeight="1">
      <c r="A78" s="23"/>
      <c r="B78" s="24"/>
      <c r="C78" s="166"/>
      <c r="D78" s="167"/>
      <c r="E78" s="25"/>
      <c r="F78" s="25"/>
      <c r="G78" s="25"/>
      <c r="H78" s="25"/>
      <c r="I78" s="25"/>
      <c r="J78" s="25"/>
      <c r="K78" s="25"/>
      <c r="L78" s="25"/>
    </row>
    <row r="79" spans="1:12" ht="8.1" customHeight="1">
      <c r="A79" s="20" t="s">
        <v>235</v>
      </c>
      <c r="B79" s="21" t="s">
        <v>25</v>
      </c>
      <c r="C79" s="168" t="s">
        <v>149</v>
      </c>
      <c r="D79" s="169"/>
      <c r="E79" s="22" t="s">
        <v>149</v>
      </c>
      <c r="F79" s="22" t="s">
        <v>149</v>
      </c>
      <c r="G79" s="22">
        <f>[1]Доходы!F20-[1]Расходы!G13</f>
        <v>1980177.04</v>
      </c>
      <c r="H79" s="22" t="s">
        <v>53</v>
      </c>
      <c r="I79" s="22"/>
      <c r="J79" s="22"/>
      <c r="K79" s="22" t="s">
        <v>149</v>
      </c>
      <c r="L79" s="22" t="s">
        <v>149</v>
      </c>
    </row>
    <row r="80" spans="1:12" ht="7.5" customHeight="1"/>
    <row r="81" ht="18.75" customHeight="1"/>
    <row r="82" ht="12.75" customHeight="1"/>
    <row r="83" ht="29.85" customHeight="1"/>
    <row r="84" ht="51.4" customHeight="1"/>
    <row r="85" ht="64.900000000000006" customHeight="1"/>
    <row r="86" ht="60.4" customHeight="1"/>
    <row r="87" ht="57.4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30.75" customHeight="1"/>
    <row r="95" ht="40.35" customHeight="1"/>
    <row r="96" ht="19.5" customHeight="1"/>
    <row r="97" ht="47.85" customHeight="1"/>
    <row r="98" ht="7.5" customHeight="1"/>
    <row r="99" ht="7.5" customHeight="1"/>
    <row r="100" ht="33" customHeight="1"/>
    <row r="101" ht="44.85" customHeight="1"/>
    <row r="102" ht="24" customHeight="1"/>
    <row r="103" ht="43.35" customHeight="1"/>
    <row r="104" ht="18.75" customHeight="1"/>
    <row r="105" ht="32.25" customHeight="1"/>
    <row r="106" ht="11.25" customHeight="1"/>
    <row r="107" ht="11.25" customHeight="1"/>
  </sheetData>
  <mergeCells count="80">
    <mergeCell ref="G4:J5"/>
    <mergeCell ref="K4:L5"/>
    <mergeCell ref="G6:G11"/>
    <mergeCell ref="H6:H11"/>
    <mergeCell ref="I6:I11"/>
    <mergeCell ref="J6:J11"/>
    <mergeCell ref="K6:K11"/>
    <mergeCell ref="L6:L11"/>
    <mergeCell ref="A4:A11"/>
    <mergeCell ref="B4:B11"/>
    <mergeCell ref="C4:D11"/>
    <mergeCell ref="E4:E11"/>
    <mergeCell ref="F4:F11"/>
    <mergeCell ref="C35:D35"/>
    <mergeCell ref="C54:D54"/>
    <mergeCell ref="C55:D55"/>
    <mergeCell ref="C56:D56"/>
    <mergeCell ref="C57:D57"/>
    <mergeCell ref="C52:D52"/>
    <mergeCell ref="C53:D53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12:D12"/>
    <mergeCell ref="C13:D13"/>
    <mergeCell ref="C14:D14"/>
    <mergeCell ref="C48:D48"/>
    <mergeCell ref="C50:D50"/>
    <mergeCell ref="C49:D49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73:D73"/>
    <mergeCell ref="C74:D74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68:D68"/>
    <mergeCell ref="C69:D69"/>
    <mergeCell ref="C70:D70"/>
    <mergeCell ref="C71:D71"/>
    <mergeCell ref="C72:D72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C78:D78"/>
    <mergeCell ref="C79:D79"/>
    <mergeCell ref="C75:D75"/>
    <mergeCell ref="C76:D76"/>
    <mergeCell ref="C77:D77"/>
  </mergeCells>
  <phoneticPr fontId="0" type="noConversion"/>
  <pageMargins left="0.39370078740157483" right="0.39370078740157483" top="0.78740157480314965" bottom="0.39370078740157483" header="0.19685039370078741" footer="0.19685039370078741"/>
  <pageSetup paperSize="9" scale="6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165" man="1"/>
    <brk id="59" max="165" man="1"/>
    <brk id="85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workbookViewId="0">
      <selection activeCell="H17" sqref="H17"/>
    </sheetView>
  </sheetViews>
  <sheetFormatPr defaultColWidth="13" defaultRowHeight="12.75"/>
  <cols>
    <col min="1" max="1" width="25.28515625" style="30" customWidth="1"/>
    <col min="2" max="2" width="10" style="30" customWidth="1"/>
    <col min="3" max="3" width="23" style="30" customWidth="1"/>
    <col min="4" max="16384" width="13" style="30"/>
  </cols>
  <sheetData>
    <row r="1" spans="1:9" ht="11.1" customHeight="1">
      <c r="A1" s="47" t="s">
        <v>236</v>
      </c>
      <c r="B1" s="47"/>
      <c r="C1" s="47"/>
      <c r="D1" s="47"/>
      <c r="E1" s="47"/>
      <c r="F1" s="47"/>
      <c r="G1" s="47"/>
      <c r="H1" s="47"/>
      <c r="I1" s="47"/>
    </row>
    <row r="2" spans="1:9" ht="13.15" customHeight="1">
      <c r="A2" s="48" t="s">
        <v>237</v>
      </c>
      <c r="B2" s="48"/>
      <c r="C2" s="48"/>
      <c r="D2" s="48"/>
      <c r="E2" s="48"/>
      <c r="F2" s="48"/>
      <c r="G2" s="48"/>
      <c r="H2" s="48"/>
      <c r="I2" s="48"/>
    </row>
    <row r="3" spans="1:9" ht="9" customHeight="1" thickBot="1">
      <c r="A3" s="11"/>
      <c r="B3" s="31"/>
      <c r="C3" s="12"/>
      <c r="D3" s="13"/>
      <c r="E3" s="13"/>
      <c r="F3" s="13"/>
      <c r="G3" s="13"/>
      <c r="H3" s="13"/>
      <c r="I3" s="12"/>
    </row>
    <row r="4" spans="1:9" ht="12.75" customHeight="1">
      <c r="A4" s="49" t="s">
        <v>130</v>
      </c>
      <c r="B4" s="52" t="s">
        <v>131</v>
      </c>
      <c r="C4" s="53" t="s">
        <v>238</v>
      </c>
      <c r="D4" s="56" t="s">
        <v>42</v>
      </c>
      <c r="E4" s="59" t="s">
        <v>133</v>
      </c>
      <c r="F4" s="60"/>
      <c r="G4" s="60"/>
      <c r="H4" s="61"/>
      <c r="I4" s="62" t="s">
        <v>20</v>
      </c>
    </row>
    <row r="5" spans="1:9" ht="12.75" customHeight="1">
      <c r="A5" s="50"/>
      <c r="B5" s="45"/>
      <c r="C5" s="54"/>
      <c r="D5" s="57"/>
      <c r="E5" s="65" t="s">
        <v>135</v>
      </c>
      <c r="F5" s="65" t="s">
        <v>136</v>
      </c>
      <c r="G5" s="65" t="s">
        <v>137</v>
      </c>
      <c r="H5" s="66" t="s">
        <v>18</v>
      </c>
      <c r="I5" s="63"/>
    </row>
    <row r="6" spans="1:9" ht="12.75" customHeight="1">
      <c r="A6" s="50"/>
      <c r="B6" s="45"/>
      <c r="C6" s="54"/>
      <c r="D6" s="57"/>
      <c r="E6" s="57"/>
      <c r="F6" s="45"/>
      <c r="G6" s="45"/>
      <c r="H6" s="67"/>
      <c r="I6" s="63"/>
    </row>
    <row r="7" spans="1:9" ht="12.75" customHeight="1">
      <c r="A7" s="50"/>
      <c r="B7" s="45"/>
      <c r="C7" s="54"/>
      <c r="D7" s="57"/>
      <c r="E7" s="57"/>
      <c r="F7" s="45"/>
      <c r="G7" s="45"/>
      <c r="H7" s="67"/>
      <c r="I7" s="63"/>
    </row>
    <row r="8" spans="1:9" ht="12.75" customHeight="1">
      <c r="A8" s="50"/>
      <c r="B8" s="45"/>
      <c r="C8" s="54"/>
      <c r="D8" s="57"/>
      <c r="E8" s="57"/>
      <c r="F8" s="45"/>
      <c r="G8" s="45"/>
      <c r="H8" s="67"/>
      <c r="I8" s="63"/>
    </row>
    <row r="9" spans="1:9" ht="12.75" customHeight="1">
      <c r="A9" s="50"/>
      <c r="B9" s="45"/>
      <c r="C9" s="54"/>
      <c r="D9" s="57"/>
      <c r="E9" s="57"/>
      <c r="F9" s="45"/>
      <c r="G9" s="45"/>
      <c r="H9" s="67"/>
      <c r="I9" s="63"/>
    </row>
    <row r="10" spans="1:9" ht="12.75" customHeight="1">
      <c r="A10" s="51"/>
      <c r="B10" s="46"/>
      <c r="C10" s="55"/>
      <c r="D10" s="58"/>
      <c r="E10" s="58"/>
      <c r="F10" s="46"/>
      <c r="G10" s="46"/>
      <c r="H10" s="68"/>
      <c r="I10" s="64"/>
    </row>
    <row r="11" spans="1:9" ht="13.5" customHeight="1" thickBot="1">
      <c r="A11" s="32">
        <v>1</v>
      </c>
      <c r="B11" s="33">
        <v>2</v>
      </c>
      <c r="C11" s="34">
        <v>3</v>
      </c>
      <c r="D11" s="35" t="s">
        <v>140</v>
      </c>
      <c r="E11" s="36" t="s">
        <v>141</v>
      </c>
      <c r="F11" s="35" t="s">
        <v>142</v>
      </c>
      <c r="G11" s="35" t="s">
        <v>143</v>
      </c>
      <c r="H11" s="35" t="s">
        <v>144</v>
      </c>
      <c r="I11" s="37" t="s">
        <v>145</v>
      </c>
    </row>
    <row r="12" spans="1:9">
      <c r="A12" s="38" t="s">
        <v>239</v>
      </c>
      <c r="B12" s="39" t="s">
        <v>26</v>
      </c>
      <c r="C12" s="39" t="s">
        <v>149</v>
      </c>
      <c r="D12" s="22">
        <v>0</v>
      </c>
      <c r="E12" s="22">
        <v>-1980177.04</v>
      </c>
      <c r="F12" s="22" t="s">
        <v>53</v>
      </c>
      <c r="G12" s="22">
        <v>0</v>
      </c>
      <c r="H12" s="22">
        <v>-1980177.04</v>
      </c>
      <c r="I12" s="22" t="s">
        <v>53</v>
      </c>
    </row>
    <row r="13" spans="1:9">
      <c r="A13" s="40" t="s">
        <v>55</v>
      </c>
      <c r="B13" s="41"/>
      <c r="C13" s="41"/>
      <c r="D13" s="25"/>
      <c r="E13" s="25"/>
      <c r="F13" s="25"/>
      <c r="G13" s="25"/>
      <c r="H13" s="25"/>
      <c r="I13" s="25"/>
    </row>
    <row r="14" spans="1:9">
      <c r="A14" s="38" t="s">
        <v>240</v>
      </c>
      <c r="B14" s="39" t="s">
        <v>27</v>
      </c>
      <c r="C14" s="39" t="s">
        <v>149</v>
      </c>
      <c r="D14" s="22" t="s">
        <v>53</v>
      </c>
      <c r="E14" s="22">
        <v>0</v>
      </c>
      <c r="F14" s="22" t="s">
        <v>53</v>
      </c>
      <c r="G14" s="22" t="s">
        <v>53</v>
      </c>
      <c r="H14" s="22" t="s">
        <v>53</v>
      </c>
      <c r="I14" s="22" t="s">
        <v>53</v>
      </c>
    </row>
    <row r="15" spans="1:9">
      <c r="A15" s="40" t="s">
        <v>28</v>
      </c>
      <c r="B15" s="41"/>
      <c r="C15" s="41"/>
      <c r="D15" s="25">
        <v>0</v>
      </c>
      <c r="E15" s="25">
        <v>0</v>
      </c>
      <c r="F15" s="25"/>
      <c r="G15" s="25"/>
      <c r="H15" s="25"/>
      <c r="I15" s="25"/>
    </row>
    <row r="16" spans="1:9" ht="59.25" customHeight="1">
      <c r="A16" s="40" t="s">
        <v>241</v>
      </c>
      <c r="B16" s="41" t="s">
        <v>27</v>
      </c>
      <c r="C16" s="41" t="s">
        <v>242</v>
      </c>
      <c r="D16" s="25"/>
      <c r="E16" s="25"/>
      <c r="F16" s="25"/>
      <c r="G16" s="25"/>
      <c r="H16" s="25"/>
      <c r="I16" s="25"/>
    </row>
    <row r="17" spans="1:9" ht="57.75" customHeight="1">
      <c r="A17" s="40" t="s">
        <v>243</v>
      </c>
      <c r="B17" s="41" t="s">
        <v>27</v>
      </c>
      <c r="C17" s="41" t="s">
        <v>244</v>
      </c>
      <c r="D17" s="25"/>
      <c r="E17" s="25"/>
      <c r="F17" s="25"/>
      <c r="G17" s="25"/>
      <c r="H17" s="25"/>
      <c r="I17" s="25"/>
    </row>
    <row r="18" spans="1:9">
      <c r="A18" s="38" t="s">
        <v>245</v>
      </c>
      <c r="B18" s="39" t="s">
        <v>29</v>
      </c>
      <c r="C18" s="39" t="s">
        <v>149</v>
      </c>
      <c r="D18" s="22" t="s">
        <v>53</v>
      </c>
      <c r="E18" s="22" t="s">
        <v>53</v>
      </c>
      <c r="F18" s="22" t="s">
        <v>53</v>
      </c>
      <c r="G18" s="22" t="s">
        <v>53</v>
      </c>
      <c r="H18" s="22" t="s">
        <v>53</v>
      </c>
      <c r="I18" s="22" t="s">
        <v>53</v>
      </c>
    </row>
    <row r="19" spans="1:9">
      <c r="A19" s="40" t="s">
        <v>28</v>
      </c>
      <c r="B19" s="41"/>
      <c r="C19" s="41"/>
      <c r="D19" s="25"/>
      <c r="E19" s="25"/>
      <c r="F19" s="25"/>
      <c r="G19" s="25"/>
      <c r="H19" s="25"/>
      <c r="I19" s="25"/>
    </row>
    <row r="20" spans="1:9" ht="22.5" customHeight="1">
      <c r="A20" s="38" t="s">
        <v>31</v>
      </c>
      <c r="B20" s="39" t="s">
        <v>30</v>
      </c>
      <c r="C20" s="39"/>
      <c r="D20" s="22">
        <v>216300</v>
      </c>
      <c r="E20" s="22" t="s">
        <v>149</v>
      </c>
      <c r="F20" s="22" t="s">
        <v>53</v>
      </c>
      <c r="G20" s="22"/>
      <c r="H20" s="22" t="s">
        <v>53</v>
      </c>
      <c r="I20" s="22" t="s">
        <v>53</v>
      </c>
    </row>
    <row r="21" spans="1:9" ht="32.25" customHeight="1">
      <c r="A21" s="38" t="s">
        <v>246</v>
      </c>
      <c r="B21" s="39" t="s">
        <v>32</v>
      </c>
      <c r="C21" s="39"/>
      <c r="D21" s="22">
        <v>-15353200</v>
      </c>
      <c r="E21" s="22" t="s">
        <v>149</v>
      </c>
      <c r="F21" s="22" t="s">
        <v>53</v>
      </c>
      <c r="G21" s="22"/>
      <c r="H21" s="22" t="s">
        <v>53</v>
      </c>
      <c r="I21" s="22" t="s">
        <v>149</v>
      </c>
    </row>
    <row r="22" spans="1:9" ht="44.25" customHeight="1">
      <c r="A22" s="38" t="s">
        <v>247</v>
      </c>
      <c r="B22" s="39" t="s">
        <v>32</v>
      </c>
      <c r="C22" s="39" t="s">
        <v>248</v>
      </c>
      <c r="D22" s="22">
        <v>-15353200</v>
      </c>
      <c r="E22" s="22" t="s">
        <v>149</v>
      </c>
      <c r="F22" s="22" t="s">
        <v>53</v>
      </c>
      <c r="G22" s="22"/>
      <c r="H22" s="22" t="s">
        <v>53</v>
      </c>
      <c r="I22" s="22" t="s">
        <v>149</v>
      </c>
    </row>
    <row r="23" spans="1:9" ht="44.25" customHeight="1">
      <c r="A23" s="40" t="s">
        <v>249</v>
      </c>
      <c r="B23" s="41" t="s">
        <v>32</v>
      </c>
      <c r="C23" s="41" t="s">
        <v>250</v>
      </c>
      <c r="D23" s="25">
        <v>-15353200</v>
      </c>
      <c r="E23" s="25" t="s">
        <v>149</v>
      </c>
      <c r="F23" s="25" t="s">
        <v>53</v>
      </c>
      <c r="G23" s="25"/>
      <c r="H23" s="25" t="s">
        <v>53</v>
      </c>
      <c r="I23" s="25" t="s">
        <v>149</v>
      </c>
    </row>
    <row r="24" spans="1:9">
      <c r="A24" s="38" t="s">
        <v>251</v>
      </c>
      <c r="B24" s="39" t="s">
        <v>33</v>
      </c>
      <c r="C24" s="39"/>
      <c r="D24" s="22">
        <v>15569500</v>
      </c>
      <c r="E24" s="22" t="s">
        <v>149</v>
      </c>
      <c r="F24" s="22" t="s">
        <v>53</v>
      </c>
      <c r="G24" s="22"/>
      <c r="H24" s="22">
        <v>10655507.880000001</v>
      </c>
      <c r="I24" s="22" t="s">
        <v>149</v>
      </c>
    </row>
    <row r="25" spans="1:9">
      <c r="A25" s="38" t="s">
        <v>247</v>
      </c>
      <c r="B25" s="39" t="s">
        <v>33</v>
      </c>
      <c r="C25" s="39" t="s">
        <v>248</v>
      </c>
      <c r="D25" s="22">
        <v>15569500</v>
      </c>
      <c r="E25" s="22" t="s">
        <v>149</v>
      </c>
      <c r="F25" s="22" t="s">
        <v>53</v>
      </c>
      <c r="G25" s="22"/>
      <c r="H25" s="22">
        <v>10655507.880000001</v>
      </c>
      <c r="I25" s="22" t="s">
        <v>149</v>
      </c>
    </row>
    <row r="26" spans="1:9" ht="45.75" customHeight="1">
      <c r="A26" s="40" t="s">
        <v>252</v>
      </c>
      <c r="B26" s="41" t="s">
        <v>33</v>
      </c>
      <c r="C26" s="41" t="s">
        <v>253</v>
      </c>
      <c r="D26" s="25">
        <v>15569500</v>
      </c>
      <c r="E26" s="25" t="s">
        <v>149</v>
      </c>
      <c r="F26" s="25" t="s">
        <v>53</v>
      </c>
      <c r="G26" s="25"/>
      <c r="H26" s="25">
        <v>10655507.880000001</v>
      </c>
      <c r="I26" s="25" t="s">
        <v>149</v>
      </c>
    </row>
    <row r="27" spans="1:9">
      <c r="A27" s="38" t="s">
        <v>254</v>
      </c>
      <c r="B27" s="39" t="s">
        <v>34</v>
      </c>
      <c r="C27" s="39" t="s">
        <v>149</v>
      </c>
      <c r="D27" s="22" t="s">
        <v>149</v>
      </c>
      <c r="E27" s="22">
        <v>-1980177.04</v>
      </c>
      <c r="F27" s="22" t="s">
        <v>53</v>
      </c>
      <c r="G27" s="22" t="s">
        <v>53</v>
      </c>
      <c r="H27" s="22">
        <v>-1980177.04</v>
      </c>
      <c r="I27" s="22" t="s">
        <v>149</v>
      </c>
    </row>
    <row r="28" spans="1:9" ht="54.75" customHeight="1">
      <c r="A28" s="40" t="s">
        <v>255</v>
      </c>
      <c r="B28" s="41" t="s">
        <v>40</v>
      </c>
      <c r="C28" s="41" t="s">
        <v>149</v>
      </c>
      <c r="D28" s="25" t="s">
        <v>149</v>
      </c>
      <c r="E28" s="25">
        <v>-1980177.04</v>
      </c>
      <c r="F28" s="25" t="s">
        <v>53</v>
      </c>
      <c r="G28" s="25" t="s">
        <v>149</v>
      </c>
      <c r="H28" s="25">
        <v>-1980177.04</v>
      </c>
      <c r="I28" s="25" t="s">
        <v>149</v>
      </c>
    </row>
    <row r="29" spans="1:9" ht="54.75" customHeight="1">
      <c r="A29" s="40" t="s">
        <v>256</v>
      </c>
      <c r="B29" s="41" t="s">
        <v>35</v>
      </c>
      <c r="C29" s="41" t="s">
        <v>149</v>
      </c>
      <c r="D29" s="25" t="s">
        <v>149</v>
      </c>
      <c r="E29" s="25">
        <v>-7200567.6600000001</v>
      </c>
      <c r="F29" s="25" t="s">
        <v>149</v>
      </c>
      <c r="G29" s="25" t="s">
        <v>149</v>
      </c>
      <c r="H29" s="25">
        <v>-7200567.6600000001</v>
      </c>
      <c r="I29" s="25" t="s">
        <v>149</v>
      </c>
    </row>
    <row r="30" spans="1:9" ht="42.75" customHeight="1">
      <c r="A30" s="40" t="s">
        <v>46</v>
      </c>
      <c r="B30" s="41" t="s">
        <v>36</v>
      </c>
      <c r="C30" s="41" t="s">
        <v>149</v>
      </c>
      <c r="D30" s="25" t="s">
        <v>149</v>
      </c>
      <c r="E30" s="25">
        <v>5220390.62</v>
      </c>
      <c r="F30" s="25" t="s">
        <v>53</v>
      </c>
      <c r="G30" s="25" t="s">
        <v>149</v>
      </c>
      <c r="H30" s="25">
        <v>5220390.62</v>
      </c>
      <c r="I30" s="25" t="s">
        <v>149</v>
      </c>
    </row>
    <row r="31" spans="1:9" ht="44.25" customHeight="1">
      <c r="A31" s="40" t="s">
        <v>257</v>
      </c>
      <c r="B31" s="41" t="s">
        <v>37</v>
      </c>
      <c r="C31" s="41" t="s">
        <v>149</v>
      </c>
      <c r="D31" s="25" t="s">
        <v>149</v>
      </c>
      <c r="E31" s="25" t="s">
        <v>149</v>
      </c>
      <c r="F31" s="25" t="s">
        <v>53</v>
      </c>
      <c r="G31" s="25" t="s">
        <v>53</v>
      </c>
      <c r="H31" s="25" t="s">
        <v>53</v>
      </c>
      <c r="I31" s="25" t="s">
        <v>149</v>
      </c>
    </row>
    <row r="32" spans="1:9" ht="63" customHeight="1">
      <c r="A32" s="40" t="s">
        <v>258</v>
      </c>
      <c r="B32" s="41" t="s">
        <v>38</v>
      </c>
      <c r="C32" s="41" t="s">
        <v>149</v>
      </c>
      <c r="D32" s="25" t="s">
        <v>149</v>
      </c>
      <c r="E32" s="25" t="s">
        <v>149</v>
      </c>
      <c r="F32" s="25" t="s">
        <v>53</v>
      </c>
      <c r="G32" s="25" t="s">
        <v>53</v>
      </c>
      <c r="H32" s="25" t="s">
        <v>53</v>
      </c>
      <c r="I32" s="25" t="s">
        <v>149</v>
      </c>
    </row>
    <row r="33" spans="1:9" ht="46.5" customHeight="1">
      <c r="A33" s="40" t="s">
        <v>45</v>
      </c>
      <c r="B33" s="41" t="s">
        <v>39</v>
      </c>
      <c r="C33" s="41" t="s">
        <v>149</v>
      </c>
      <c r="D33" s="25" t="s">
        <v>149</v>
      </c>
      <c r="E33" s="25" t="s">
        <v>149</v>
      </c>
      <c r="F33" s="25" t="s">
        <v>53</v>
      </c>
      <c r="G33" s="25" t="s">
        <v>53</v>
      </c>
      <c r="H33" s="25" t="s">
        <v>53</v>
      </c>
      <c r="I33" s="25" t="s">
        <v>149</v>
      </c>
    </row>
    <row r="34" spans="1:9">
      <c r="A34" s="69"/>
      <c r="B34" s="42"/>
      <c r="C34" s="42"/>
      <c r="D34" s="43"/>
      <c r="E34" s="43"/>
      <c r="F34" s="43"/>
      <c r="G34" s="43"/>
      <c r="H34" s="43"/>
      <c r="I34" s="43"/>
    </row>
    <row r="35" spans="1:9" ht="32.25" customHeight="1">
      <c r="A35" s="69" t="s">
        <v>259</v>
      </c>
      <c r="B35" s="70"/>
      <c r="C35" s="70"/>
      <c r="D35" s="43"/>
      <c r="E35" s="43"/>
      <c r="F35" s="43"/>
      <c r="G35" s="43"/>
      <c r="H35" s="43"/>
      <c r="I35" s="43"/>
    </row>
    <row r="36" spans="1:9" ht="35.25" customHeight="1">
      <c r="A36" s="30" t="s">
        <v>260</v>
      </c>
    </row>
    <row r="37" spans="1:9" ht="32.25" customHeight="1">
      <c r="A37" s="11"/>
      <c r="B37" s="71"/>
      <c r="C37" s="11"/>
      <c r="D37" s="71"/>
      <c r="E37" s="71"/>
      <c r="F37" s="71"/>
      <c r="G37" s="71"/>
      <c r="H37" s="71"/>
      <c r="I37" s="71"/>
    </row>
    <row r="38" spans="1:9" ht="12.75" customHeight="1">
      <c r="A38" s="11" t="s">
        <v>264</v>
      </c>
      <c r="D38" s="12"/>
      <c r="E38" s="12"/>
      <c r="F38" s="12"/>
      <c r="G38" s="13"/>
      <c r="H38" s="71"/>
      <c r="I38" s="71"/>
    </row>
    <row r="39" spans="1:9" ht="9.9499999999999993" customHeight="1">
      <c r="D39" s="71"/>
      <c r="E39" s="71"/>
      <c r="F39" s="72"/>
      <c r="G39" s="13"/>
      <c r="H39" s="72"/>
      <c r="I39" s="72"/>
    </row>
    <row r="40" spans="1:9" ht="9.9499999999999993" customHeight="1">
      <c r="A40" s="11"/>
      <c r="B40" s="71"/>
      <c r="C40" s="71"/>
      <c r="D40" s="44"/>
      <c r="E40" s="44"/>
      <c r="F40" s="44"/>
      <c r="G40" s="44"/>
      <c r="H40" s="44"/>
      <c r="I40" s="44"/>
    </row>
    <row r="41" spans="1:9" ht="12.75" customHeight="1">
      <c r="A41" s="208" t="s">
        <v>261</v>
      </c>
    </row>
    <row r="42" spans="1:9" ht="12.75" customHeight="1"/>
    <row r="43" spans="1:9" ht="12.75" customHeight="1"/>
    <row r="44" spans="1:9" ht="12.75" customHeight="1"/>
  </sheetData>
  <phoneticPr fontId="0" type="noConversion"/>
  <conditionalFormatting sqref="H13:I13 H15:I19">
    <cfRule type="cellIs" priority="1" stopIfTrue="1" operator="equal">
      <formula>0</formula>
    </cfRule>
  </conditionalFormatting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</vt:lpstr>
      <vt:lpstr>стр.2</vt:lpstr>
      <vt:lpstr>стр.3_4</vt:lpstr>
      <vt:lpstr>стр.2!FIO</vt:lpstr>
      <vt:lpstr>стр.3_4!FIO</vt:lpstr>
      <vt:lpstr>стр.2!Область_печати</vt:lpstr>
      <vt:lpstr>стр.3_4!Область_печати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Prof-SlejovaNA</dc:creator>
  <cp:lastModifiedBy>User</cp:lastModifiedBy>
  <cp:lastPrinted>2018-05-31T05:57:41Z</cp:lastPrinted>
  <dcterms:created xsi:type="dcterms:W3CDTF">2005-02-01T12:32:18Z</dcterms:created>
  <dcterms:modified xsi:type="dcterms:W3CDTF">2018-07-12T08:51:58Z</dcterms:modified>
</cp:coreProperties>
</file>